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들다방\Desktop\2025추석\"/>
    </mc:Choice>
  </mc:AlternateContent>
  <xr:revisionPtr revIDLastSave="0" documentId="8_{2A56DF05-C6E1-4EB7-B5A5-F0DFDE159763}" xr6:coauthVersionLast="47" xr6:coauthVersionMax="47" xr10:uidLastSave="{00000000-0000-0000-0000-000000000000}"/>
  <bookViews>
    <workbookView xWindow="1170" yWindow="1170" windowWidth="19635" windowHeight="14070" xr2:uid="{F28BFB2D-54AB-44FC-9C8C-60924457B8F8}"/>
  </bookViews>
  <sheets>
    <sheet name="주문서 양식" sheetId="1" r:id="rId1"/>
    <sheet name="상품목록" sheetId="12" r:id="rId2"/>
    <sheet name="hidden" sheetId="4" state="hidden" r:id="rId3"/>
  </sheets>
  <definedNames>
    <definedName name="배송비" localSheetId="2">주문서항목[[#Headers],[배송비]]</definedName>
    <definedName name="배송비" localSheetId="1">주문서항목[[#Headers],[배송비]]</definedName>
    <definedName name="배송비">주문서항목[[#Headers],[배송비]]</definedName>
    <definedName name="상품명" localSheetId="1">주문서항목[[#Headers],[상품명]]</definedName>
    <definedName name="상품명">주문서항목[[#Headers],[상품명]]</definedName>
    <definedName name="상품목록" localSheetId="1">주문서항목[[#Headers],[배송비]]</definedName>
    <definedName name="상품목록">주문서항목[[#Headers],[배송비]]</definedName>
    <definedName name="상품소계" localSheetId="2">주문서항목[[#Headers],[상품 소계]]</definedName>
    <definedName name="상품소계" localSheetId="1">주문서항목[[#Headers],[상품 소계]]</definedName>
    <definedName name="상품소계">주문서항목[[#Headers],[상품 소계]]</definedName>
    <definedName name="합계금액" localSheetId="2">주문서항목[[#Headers],[합계금액]]</definedName>
    <definedName name="합계금액" localSheetId="1">주문서항목[[#Headers],[합계금액]]</definedName>
    <definedName name="합계금액">주문서항목[[#Headers],[합계금액]]</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L13" i="1" s="1"/>
  <c r="I14" i="1"/>
  <c r="L14" i="1" s="1"/>
  <c r="A18" i="1"/>
  <c r="I18" i="1"/>
  <c r="L18" i="1" s="1"/>
  <c r="J18" i="1"/>
  <c r="K18" i="1" s="1"/>
  <c r="A19" i="1"/>
  <c r="I19" i="1"/>
  <c r="L19" i="1" s="1"/>
  <c r="J19" i="1"/>
  <c r="K19" i="1" s="1"/>
  <c r="A20" i="1"/>
  <c r="I20" i="1"/>
  <c r="L20" i="1" s="1"/>
  <c r="J20" i="1"/>
  <c r="K20" i="1" s="1"/>
  <c r="A21" i="1"/>
  <c r="I21" i="1"/>
  <c r="L21" i="1" s="1"/>
  <c r="J21" i="1"/>
  <c r="K21" i="1" s="1"/>
  <c r="A22" i="1"/>
  <c r="I22" i="1"/>
  <c r="L22" i="1" s="1"/>
  <c r="J22" i="1"/>
  <c r="A23" i="1"/>
  <c r="I23" i="1"/>
  <c r="L23" i="1" s="1"/>
  <c r="J23" i="1"/>
  <c r="K23" i="1" s="1"/>
  <c r="A24" i="1"/>
  <c r="I24" i="1"/>
  <c r="L24" i="1" s="1"/>
  <c r="J24" i="1"/>
  <c r="J17" i="1"/>
  <c r="K17" i="1" s="1"/>
  <c r="I17" i="1"/>
  <c r="L17" i="1" s="1"/>
  <c r="A17" i="1"/>
  <c r="J16" i="1"/>
  <c r="I16" i="1"/>
  <c r="L16" i="1" s="1"/>
  <c r="A16" i="1"/>
  <c r="J15" i="1"/>
  <c r="K15" i="1" s="1"/>
  <c r="I15" i="1"/>
  <c r="L15" i="1" s="1"/>
  <c r="A15" i="1"/>
  <c r="J14" i="1"/>
  <c r="A14" i="1"/>
  <c r="J13" i="1"/>
  <c r="K13" i="1" s="1"/>
  <c r="A13" i="1"/>
  <c r="J12" i="1"/>
  <c r="I12" i="1"/>
  <c r="L12" i="1" s="1"/>
  <c r="A12" i="1"/>
  <c r="J11" i="1"/>
  <c r="K11" i="1" s="1"/>
  <c r="I11" i="1"/>
  <c r="L11" i="1" s="1"/>
  <c r="A11" i="1"/>
  <c r="J10" i="1"/>
  <c r="I10" i="1"/>
  <c r="L10" i="1" s="1"/>
  <c r="A10" i="1"/>
  <c r="J9" i="1"/>
  <c r="K9" i="1" s="1"/>
  <c r="I9" i="1"/>
  <c r="L9" i="1" s="1"/>
  <c r="A9" i="1"/>
  <c r="J8" i="1"/>
  <c r="I8" i="1"/>
  <c r="L8" i="1" s="1"/>
  <c r="A8" i="1"/>
  <c r="J7" i="1"/>
  <c r="K7" i="1" s="1"/>
  <c r="I7" i="1"/>
  <c r="L7" i="1" s="1"/>
  <c r="A7" i="1"/>
  <c r="J6" i="1"/>
  <c r="I6" i="1"/>
  <c r="L6" i="1" s="1"/>
  <c r="A6" i="1"/>
  <c r="I5" i="1"/>
  <c r="L5" i="1" s="1"/>
  <c r="J5" i="1"/>
  <c r="M22" i="1" l="1"/>
  <c r="M24" i="1"/>
  <c r="K24" i="1"/>
  <c r="K22" i="1"/>
  <c r="M18" i="1"/>
  <c r="M12" i="1"/>
  <c r="M14" i="1"/>
  <c r="M16" i="1"/>
  <c r="M23" i="1"/>
  <c r="M21" i="1"/>
  <c r="M20" i="1"/>
  <c r="M19" i="1"/>
  <c r="M8" i="1"/>
  <c r="M10" i="1"/>
  <c r="M7" i="1"/>
  <c r="K8" i="1"/>
  <c r="M9" i="1"/>
  <c r="K10" i="1"/>
  <c r="M11" i="1"/>
  <c r="K12" i="1"/>
  <c r="M13" i="1"/>
  <c r="K14" i="1"/>
  <c r="M15" i="1"/>
  <c r="K16" i="1"/>
  <c r="M17" i="1"/>
  <c r="M6" i="1"/>
  <c r="K6" i="1"/>
  <c r="M5" i="1"/>
  <c r="A5" i="1"/>
  <c r="K5" i="1" l="1"/>
  <c r="M27" i="1"/>
  <c r="M26" i="1" l="1"/>
  <c r="M28" i="1" s="1"/>
</calcChain>
</file>

<file path=xl/sharedStrings.xml><?xml version="1.0" encoding="utf-8"?>
<sst xmlns="http://schemas.openxmlformats.org/spreadsheetml/2006/main" count="540" uniqueCount="155">
  <si>
    <t>명절특판 주문서</t>
    <phoneticPr fontId="3" type="noConversion"/>
  </si>
  <si>
    <t>번호</t>
  </si>
  <si>
    <t>받는 분 주소</t>
  </si>
  <si>
    <t>상품명</t>
  </si>
  <si>
    <t>단가</t>
  </si>
  <si>
    <t>수량</t>
  </si>
  <si>
    <t>배송비</t>
  </si>
  <si>
    <t>합계금액</t>
  </si>
  <si>
    <t>서울시 종로구 동숭길 25 4층</t>
    <phoneticPr fontId="3" type="noConversion"/>
  </si>
  <si>
    <t>배송료 소계</t>
    <phoneticPr fontId="3" type="noConversion"/>
  </si>
  <si>
    <t>상품 소계</t>
    <phoneticPr fontId="3" type="noConversion"/>
  </si>
  <si>
    <t xml:space="preserve">총 합계 </t>
    <phoneticPr fontId="3" type="noConversion"/>
  </si>
  <si>
    <t>국민은행  972401-01-030430 ㈜들다방</t>
    <phoneticPr fontId="3" type="noConversion"/>
  </si>
  <si>
    <t>주문하는 분 
전화번호</t>
    <phoneticPr fontId="3" type="noConversion"/>
  </si>
  <si>
    <t>받는 분 
이름</t>
    <phoneticPr fontId="3" type="noConversion"/>
  </si>
  <si>
    <t>받는 분 
전화번호</t>
    <phoneticPr fontId="3" type="noConversion"/>
  </si>
  <si>
    <t>입금계좌</t>
    <phoneticPr fontId="3" type="noConversion"/>
  </si>
  <si>
    <t>문의전화</t>
    <phoneticPr fontId="3" type="noConversion"/>
  </si>
  <si>
    <t>들다방 쇼핑몰 주소 (카드결제 가능) shop.deuldabang.com</t>
    <phoneticPr fontId="3" type="noConversion"/>
  </si>
  <si>
    <t>주문서 보내는 메일 주소</t>
    <phoneticPr fontId="3" type="noConversion"/>
  </si>
  <si>
    <t>deuldabang@gmail.com</t>
    <phoneticPr fontId="3" type="noConversion"/>
  </si>
  <si>
    <t>상품 카탈로그는 오른쪽 주소와 QR코드로 보실 수 있습니다. bit.ly/dbdbn</t>
    <phoneticPr fontId="3" type="noConversion"/>
  </si>
  <si>
    <t>상품
번호</t>
    <phoneticPr fontId="3" type="noConversion"/>
  </si>
  <si>
    <t>* 아래 표의 칸이 부족할 경우 행 삽입 후 사용해주세요</t>
    <phoneticPr fontId="3" type="noConversion"/>
  </si>
  <si>
    <t>결제일</t>
    <phoneticPr fontId="3" type="noConversion"/>
  </si>
  <si>
    <t>결제금액</t>
    <phoneticPr fontId="3" type="noConversion"/>
  </si>
  <si>
    <t>입금자명</t>
    <phoneticPr fontId="3" type="noConversion"/>
  </si>
  <si>
    <t>필요증빙서류</t>
    <phoneticPr fontId="3" type="noConversion"/>
  </si>
  <si>
    <t>070-4231-9278 업무시간 오전 10시 ~ 오후 6시 카카오톡 deuldabang</t>
    <phoneticPr fontId="3" type="noConversion"/>
  </si>
  <si>
    <t>업체명</t>
  </si>
  <si>
    <t>기프트세트</t>
  </si>
  <si>
    <t>동원 S9호</t>
  </si>
  <si>
    <t>인기세트</t>
  </si>
  <si>
    <t>델리팜벌꿀1호</t>
  </si>
  <si>
    <t>델리팜벌꿀3호</t>
  </si>
  <si>
    <t>아진식품</t>
  </si>
  <si>
    <t>전복구이 김세트</t>
  </si>
  <si>
    <t>수산물 세트 1호</t>
  </si>
  <si>
    <t>수산물 세트 2호</t>
  </si>
  <si>
    <t>수산물 세트 3호</t>
  </si>
  <si>
    <t>멸치 종합선물 세트</t>
  </si>
  <si>
    <t>한국야쿠르트</t>
  </si>
  <si>
    <t>발효홍삼K 프리미엄</t>
  </si>
  <si>
    <t>승곡리체험마을회</t>
  </si>
  <si>
    <t>강정평화상단</t>
  </si>
  <si>
    <t>뫼내뜰영농조합법인</t>
  </si>
  <si>
    <t>통인동커피공방</t>
  </si>
  <si>
    <t>상품상세</t>
  </si>
  <si>
    <t>호두140g, 크렌베리180g, 해바라기씨180g * 원산지 : 미국(손잡이지함/택배박스)</t>
  </si>
  <si>
    <t>국산 100% 벌꿀 550g*1개 (손잡이지함/플라스틱병/택배박스)</t>
  </si>
  <si>
    <t>국산 100% 벌꿀 550g*3개 (손잡이지함/플라스틱병/택배박스)</t>
  </si>
  <si>
    <t>볶음멸치 350g, 국멸치 350g, 곱창돌김 50장, 건새우150g, 미역 50g. 다시마 50g, 전복구이김 2봉, 볶음김자반 1봉.</t>
  </si>
  <si>
    <t>멸치세트 900g(소멸치 300g, 중멸치 300g, 대멸치 300g).</t>
  </si>
  <si>
    <t>건다시마 100g 4봉, 건미역 100g 4봉.</t>
  </si>
  <si>
    <t>국내산 홍삼 농축액과 호두 아몬드 웰빙간식 15개 * 45g, 총 675g.</t>
  </si>
  <si>
    <t>국내산 6년근 홍삼 유산균 발효, 진세노사이드 7.5mg, 인삼열매, 차가버섯, 천궁 포함. 30병, 총 1500ml.</t>
  </si>
  <si>
    <t>강원도 홍천군에서 친환경 농법으로 키우고 거둔 귀한 유기농 쌀.</t>
  </si>
  <si>
    <t>트렌디 블랜딩 + 콜롬비아 원두 500g씩 총 2봉(선물용 박스 포장) - 홀빈(갈지않음)</t>
  </si>
  <si>
    <t>트렌디 블랜딩 + 콜롬비아 원두 500g씩 총 2봉(선물용 박스 포장) - 프렌치프레스(굵게)</t>
  </si>
  <si>
    <t>트렌디 블랜딩 + 콜롬비아 원두 500g씩 총 2봉(선물용 박스 포장) - 핸드드립(중간)</t>
  </si>
  <si>
    <t>트렌디 블랜딩 + 콜롬비아 원두 500g씩 총 2봉(선물용 박스 포장) - 커피메이커(중간)</t>
  </si>
  <si>
    <t>트렌디 블랜딩 + 콜롬비아 원두 500g씩 총 2봉(선물용 박스 포장) - 모카포트(잘게)</t>
  </si>
  <si>
    <t>트렌디 블랜딩 + 콜롬비아 원두 500g씩 총 2봉(선물용 박스 포장) - 가정용 에스프레소머신(잘게)</t>
  </si>
  <si>
    <t>판매가</t>
  </si>
  <si>
    <t>4,000원. 5개 이상 한 주소 배송 무료</t>
  </si>
  <si>
    <t>3,500원. 10개 이상 한 주소 배송 무료</t>
  </si>
  <si>
    <t>배송비</t>
    <phoneticPr fontId="3" type="noConversion"/>
  </si>
  <si>
    <t>00센터</t>
    <phoneticPr fontId="3" type="noConversion"/>
  </si>
  <si>
    <t>사조 안심특선 V34호</t>
  </si>
  <si>
    <t>곱창돌김 50장, 볶음김자반 4봉</t>
  </si>
  <si>
    <t>전복구이김 10봉, 볶음김자반 4봉</t>
  </si>
  <si>
    <t>고추장멸치 500g, 곱창돌김 50장, 미역 100g, 다시마 100g, 전복구이김 2봉, 볶음김자반 1봉.</t>
  </si>
  <si>
    <t>라이트 스탠다드 참치 90g 6캔, 고추참치 90g 3캔</t>
  </si>
  <si>
    <t>유기농 발아미 6종 현미, 찹쌀현미, 삼색미, 찰흑미, 찰녹미, 찰적미, 각 400g씩 진공 포장.</t>
  </si>
  <si>
    <t>곱창돌김 세트 Ⓥ</t>
  </si>
  <si>
    <t>수산물 알뜰 세트</t>
  </si>
  <si>
    <t>수산물 가득 세트</t>
  </si>
  <si>
    <t>다시마+미역세트 Ⓥ</t>
  </si>
  <si>
    <t>동원 T12호</t>
  </si>
  <si>
    <t>선데이프라임1호 Ⓥ</t>
  </si>
  <si>
    <t>선데이프라임3호 Ⓥ</t>
  </si>
  <si>
    <t>[천연의향]만능간장/참기름/볶음참깨3P 세트</t>
  </si>
  <si>
    <t>[국물필살기]한알육수4P</t>
  </si>
  <si>
    <t>홍삼 양갱 프리미엄 Ⓥ</t>
  </si>
  <si>
    <t>건시 1kg (20과-24과) Ⓥ</t>
  </si>
  <si>
    <t>건시 1.5kg (30-36과) Ⓥ</t>
  </si>
  <si>
    <t>친환경 사과 5kg Ⓥ</t>
  </si>
  <si>
    <t>친환경 배 7.5kg Ⓥ</t>
  </si>
  <si>
    <t>친환경 사과 배 혼합 6-6.5kg Ⓥ</t>
  </si>
  <si>
    <t>유기농 백미 10kg Ⓥ</t>
  </si>
  <si>
    <t>유기농 발아미 6종 선물세트 Ⓥ</t>
  </si>
  <si>
    <t>커피원두 1kg 선물포장 세트 Ⓥ 홀빈</t>
  </si>
  <si>
    <t>커피원두 1kg 선물포장 세트 Ⓥ 프렌치프레스</t>
  </si>
  <si>
    <t>커피원두 1kg 선물포장 세트 Ⓥ 핸드드립</t>
  </si>
  <si>
    <t>커피원두 1kg 선물포장 세트 Ⓥ 커피메이커</t>
  </si>
  <si>
    <t>커피원두 1kg 선물포장 세트 Ⓥ 모카포트</t>
  </si>
  <si>
    <t>커피원두 1kg 선물포장 세트 Ⓥ 가정용 에스프레소 머신</t>
  </si>
  <si>
    <t>무료</t>
  </si>
  <si>
    <t>전복구이김 3봉, 볶음김자반 3봉, 미역100g 2봉, 다시마 100g 2봉</t>
  </si>
  <si>
    <t>전복구이김 2봉, 볶음김자반 1봉, 멸치 350g, 미역 100g 1봉, 다시마 100g 1봉</t>
  </si>
  <si>
    <t>곱창돌김 100장 , 미역 50g 1봉, 다시마 50g 1봉, 전복구이김 2봉.</t>
  </si>
  <si>
    <t>라이트스탠다드 참치 135g 12캔</t>
  </si>
  <si>
    <t>호두140g, 아몬드180g, 크렌베리180g * 원산지 : 미국(손잡이지함/택배박스)</t>
  </si>
  <si>
    <t>만능간장300g, 참기름 300ml, 볶음참깨 130g * 사이즈 : 270*310*70mm</t>
  </si>
  <si>
    <t>진하게 깃든 도라지진액 250g*2병 + 고급박스 + 고급쇼핑백</t>
  </si>
  <si>
    <t>한알육수 60g*4팩(1팩당 3g 20알) 멸치, 새우, 벤댕이, 다시마, 홍합, 표고, 무, 마늘, 양파, 청양고추 등 최상의 재료를 한알에 담았습니다. * 사이즈 : 310*230*50mm * 원산지 : 국내산 * 포 장 : 손잡이지함</t>
  </si>
  <si>
    <t>주문하는 분 이름</t>
    <phoneticPr fontId="3" type="noConversion"/>
  </si>
  <si>
    <t>010-0000-1111</t>
    <phoneticPr fontId="3" type="noConversion"/>
  </si>
  <si>
    <t>010-2222-3333</t>
    <phoneticPr fontId="3" type="noConversion"/>
  </si>
  <si>
    <r>
      <rPr>
        <b/>
        <sz val="11"/>
        <color theme="1"/>
        <rFont val="Segoe UI Symbol"/>
        <family val="2"/>
      </rPr>
      <t>⌜</t>
    </r>
    <r>
      <rPr>
        <b/>
        <sz val="11"/>
        <color theme="1"/>
        <rFont val="맑은 고딕"/>
        <family val="2"/>
        <charset val="129"/>
        <scheme val="minor"/>
      </rPr>
      <t>전국장애인차별철폐연대</t>
    </r>
    <r>
      <rPr>
        <b/>
        <sz val="11"/>
        <color theme="1"/>
        <rFont val="Segoe UI Symbol"/>
        <family val="2"/>
      </rPr>
      <t>⌟</t>
    </r>
    <r>
      <rPr>
        <b/>
        <sz val="11"/>
        <color theme="1"/>
        <rFont val="Calibri"/>
        <family val="2"/>
      </rPr>
      <t xml:space="preserve"> </t>
    </r>
    <r>
      <rPr>
        <b/>
        <sz val="11"/>
        <color theme="1"/>
        <rFont val="맑은 고딕"/>
        <family val="2"/>
        <charset val="129"/>
        <scheme val="minor"/>
      </rPr>
      <t>에서는 2025 추석</t>
    </r>
    <r>
      <rPr>
        <b/>
        <sz val="11"/>
        <color theme="1"/>
        <rFont val="Calibri"/>
        <family val="2"/>
      </rPr>
      <t xml:space="preserve"> </t>
    </r>
    <r>
      <rPr>
        <b/>
        <sz val="11"/>
        <color theme="1"/>
        <rFont val="맑은 고딕"/>
        <family val="2"/>
        <charset val="129"/>
        <scheme val="minor"/>
      </rPr>
      <t>명절을</t>
    </r>
    <r>
      <rPr>
        <b/>
        <sz val="11"/>
        <color theme="1"/>
        <rFont val="Calibri"/>
        <family val="2"/>
      </rPr>
      <t xml:space="preserve"> </t>
    </r>
    <r>
      <rPr>
        <b/>
        <sz val="11"/>
        <color theme="1"/>
        <rFont val="맑은 고딕"/>
        <family val="2"/>
        <charset val="129"/>
        <scheme val="minor"/>
      </rPr>
      <t>맞아</t>
    </r>
    <r>
      <rPr>
        <b/>
        <sz val="11"/>
        <color theme="1"/>
        <rFont val="Calibri"/>
        <family val="2"/>
      </rPr>
      <t xml:space="preserve"> </t>
    </r>
    <r>
      <rPr>
        <b/>
        <sz val="11"/>
        <color theme="1"/>
        <rFont val="맑은 고딕"/>
        <family val="2"/>
        <charset val="129"/>
        <scheme val="minor"/>
      </rPr>
      <t>진보적장애운동인</t>
    </r>
    <r>
      <rPr>
        <b/>
        <sz val="11"/>
        <color theme="1"/>
        <rFont val="Calibri"/>
        <family val="2"/>
      </rPr>
      <t xml:space="preserve"> </t>
    </r>
    <r>
      <rPr>
        <b/>
        <sz val="11"/>
        <color theme="1"/>
        <rFont val="맑은 고딕"/>
        <family val="2"/>
        <charset val="129"/>
        <scheme val="minor"/>
      </rPr>
      <t>기금마련을</t>
    </r>
    <r>
      <rPr>
        <b/>
        <sz val="11"/>
        <color theme="1"/>
        <rFont val="Calibri"/>
        <family val="2"/>
      </rPr>
      <t xml:space="preserve"> </t>
    </r>
    <r>
      <rPr>
        <b/>
        <sz val="11"/>
        <color theme="1"/>
        <rFont val="맑은 고딕"/>
        <family val="2"/>
        <charset val="129"/>
        <scheme val="minor"/>
      </rPr>
      <t>위한</t>
    </r>
    <r>
      <rPr>
        <b/>
        <sz val="11"/>
        <color theme="1"/>
        <rFont val="Calibri"/>
        <family val="2"/>
      </rPr>
      <t xml:space="preserve"> </t>
    </r>
    <r>
      <rPr>
        <b/>
        <sz val="11"/>
        <color theme="1"/>
        <rFont val="맑은 고딕"/>
        <family val="2"/>
        <charset val="129"/>
        <scheme val="minor"/>
      </rPr>
      <t>선물</t>
    </r>
    <r>
      <rPr>
        <b/>
        <sz val="11"/>
        <color theme="1"/>
        <rFont val="Calibri"/>
        <family val="2"/>
      </rPr>
      <t xml:space="preserve"> </t>
    </r>
    <r>
      <rPr>
        <b/>
        <sz val="11"/>
        <color theme="1"/>
        <rFont val="맑은 고딕"/>
        <family val="2"/>
        <charset val="129"/>
        <scheme val="minor"/>
      </rPr>
      <t>특별</t>
    </r>
    <r>
      <rPr>
        <b/>
        <sz val="11"/>
        <color theme="1"/>
        <rFont val="Calibri"/>
        <family val="2"/>
      </rPr>
      <t xml:space="preserve"> </t>
    </r>
    <r>
      <rPr>
        <b/>
        <sz val="11"/>
        <color theme="1"/>
        <rFont val="맑은 고딕"/>
        <family val="2"/>
        <charset val="129"/>
        <scheme val="minor"/>
      </rPr>
      <t>판매를</t>
    </r>
    <r>
      <rPr>
        <b/>
        <sz val="11"/>
        <color theme="1"/>
        <rFont val="Calibri"/>
        <family val="2"/>
      </rPr>
      <t xml:space="preserve"> </t>
    </r>
    <r>
      <rPr>
        <b/>
        <sz val="11"/>
        <color theme="1"/>
        <rFont val="맑은 고딕"/>
        <family val="2"/>
        <charset val="129"/>
        <scheme val="minor"/>
      </rPr>
      <t>합니다</t>
    </r>
    <r>
      <rPr>
        <b/>
        <sz val="11"/>
        <color theme="1"/>
        <rFont val="Calibri"/>
        <family val="2"/>
      </rPr>
      <t xml:space="preserve">.
</t>
    </r>
    <r>
      <rPr>
        <b/>
        <sz val="11"/>
        <color theme="1"/>
        <rFont val="맑은 고딕"/>
        <family val="2"/>
        <charset val="129"/>
        <scheme val="minor"/>
      </rPr>
      <t>연대를</t>
    </r>
    <r>
      <rPr>
        <b/>
        <sz val="11"/>
        <color theme="1"/>
        <rFont val="Calibri"/>
        <family val="2"/>
      </rPr>
      <t xml:space="preserve"> </t>
    </r>
    <r>
      <rPr>
        <b/>
        <sz val="11"/>
        <color theme="1"/>
        <rFont val="맑은 고딕"/>
        <family val="2"/>
        <charset val="129"/>
        <scheme val="minor"/>
      </rPr>
      <t>통해</t>
    </r>
    <r>
      <rPr>
        <b/>
        <sz val="11"/>
        <color theme="1"/>
        <rFont val="Calibri"/>
        <family val="2"/>
      </rPr>
      <t xml:space="preserve"> </t>
    </r>
    <r>
      <rPr>
        <b/>
        <sz val="11"/>
        <color theme="1"/>
        <rFont val="맑은 고딕"/>
        <family val="2"/>
        <charset val="129"/>
        <scheme val="minor"/>
      </rPr>
      <t>진보적장애인운동이</t>
    </r>
    <r>
      <rPr>
        <b/>
        <sz val="11"/>
        <color theme="1"/>
        <rFont val="Calibri"/>
        <family val="2"/>
      </rPr>
      <t xml:space="preserve"> </t>
    </r>
    <r>
      <rPr>
        <b/>
        <sz val="11"/>
        <color theme="1"/>
        <rFont val="맑은 고딕"/>
        <family val="2"/>
        <charset val="129"/>
        <scheme val="minor"/>
      </rPr>
      <t>함께</t>
    </r>
    <r>
      <rPr>
        <b/>
        <sz val="11"/>
        <color theme="1"/>
        <rFont val="Calibri"/>
        <family val="2"/>
      </rPr>
      <t xml:space="preserve"> </t>
    </r>
    <r>
      <rPr>
        <b/>
        <sz val="11"/>
        <color theme="1"/>
        <rFont val="맑은 고딕"/>
        <family val="2"/>
        <charset val="129"/>
        <scheme val="minor"/>
      </rPr>
      <t>갈</t>
    </r>
    <r>
      <rPr>
        <b/>
        <sz val="11"/>
        <color theme="1"/>
        <rFont val="Calibri"/>
        <family val="2"/>
      </rPr>
      <t xml:space="preserve"> </t>
    </r>
    <r>
      <rPr>
        <b/>
        <sz val="11"/>
        <color theme="1"/>
        <rFont val="맑은 고딕"/>
        <family val="2"/>
        <charset val="129"/>
        <scheme val="minor"/>
      </rPr>
      <t>수</t>
    </r>
    <r>
      <rPr>
        <b/>
        <sz val="11"/>
        <color theme="1"/>
        <rFont val="Calibri"/>
        <family val="2"/>
      </rPr>
      <t xml:space="preserve"> </t>
    </r>
    <r>
      <rPr>
        <b/>
        <sz val="11"/>
        <color theme="1"/>
        <rFont val="맑은 고딕"/>
        <family val="2"/>
        <charset val="129"/>
        <scheme val="minor"/>
      </rPr>
      <t>있도록</t>
    </r>
    <r>
      <rPr>
        <b/>
        <sz val="11"/>
        <color theme="1"/>
        <rFont val="Calibri"/>
        <family val="2"/>
      </rPr>
      <t xml:space="preserve"> </t>
    </r>
    <r>
      <rPr>
        <b/>
        <sz val="11"/>
        <color theme="1"/>
        <rFont val="맑은 고딕"/>
        <family val="2"/>
        <charset val="129"/>
        <scheme val="minor"/>
      </rPr>
      <t>도와주세요</t>
    </r>
    <r>
      <rPr>
        <b/>
        <sz val="11"/>
        <color theme="1"/>
        <rFont val="Calibri"/>
        <family val="2"/>
      </rPr>
      <t>!</t>
    </r>
    <phoneticPr fontId="3" type="noConversion"/>
  </si>
  <si>
    <t>청정원 정성 7호</t>
  </si>
  <si>
    <t>청정원 정성 8호</t>
  </si>
  <si>
    <t>사조 안심특선 V75호</t>
  </si>
  <si>
    <t>아름다운 정성 7호</t>
  </si>
  <si>
    <t>기프트 명품 2호</t>
  </si>
  <si>
    <t>종합세트 명작 노블 59호</t>
  </si>
  <si>
    <t>기뜬정 도라지청 2구 선물세트</t>
  </si>
  <si>
    <t>[천연의향]프리미엄 전통된장고추장 Ⓥ</t>
  </si>
  <si>
    <t>한라봉양갱 5구세트 Ⓥ</t>
  </si>
  <si>
    <t>제주어간장 선물세트 2호</t>
  </si>
  <si>
    <t>감귤과즐 보리과즐 추석선물세트</t>
  </si>
  <si>
    <t>드립백 킨토 머그컵 선물 세트 Ⓥ</t>
  </si>
  <si>
    <t>경복궁의 사계 원두 선물 세트 Ⓥ</t>
  </si>
  <si>
    <t>그루터기친환경영농법인</t>
  </si>
  <si>
    <t>잇츠팜 115g 2개, 진간장골드 200ml 2개, 옥수수유500ml 1개, 요리올리고당 700g 1개, 생강매실맛술410ml 1개</t>
  </si>
  <si>
    <t>진간장골드 500ml 1개, 요리유 500ml 1개, 사과식초500ml 1개, 생강매실맛술 410ml 1개, 소갈비양념280g 1개, 민속당면 300g 1개, 청정미역 25g 1개, 유기농황설탕 454g 1개, 찰고추장 500g 1개, 맛소금 250g 1개, 키친타올 1개, 물엿 700g 1개</t>
  </si>
  <si>
    <t>바삭요리유 500ml 1개, 물엿 700g 1개, 살코기참치 85g 3개, 안심팜 115g 2개, 사과식초 500ml 1개, 홍게간장 500ml 1개</t>
  </si>
  <si>
    <t>카놀라유 500ml 1개, 사과식초 500ml 1개, 살코기참치 85g 6개, 쟌슨빌클래식 200g 1개, 토판소금 200g 1개, 고소한참기름 110ml 1개, 맛술 500ml 1개, 양조간장 500ml 1개</t>
  </si>
  <si>
    <t>LG생활건강 리엔 로열젤리 샴푸 400ml(1입), LG생활건강 리엔 로열젤리 린스 200ml(1입), 온더바디 바디워시 200g(1입), 온더바디 비누 80g(2입), 페리오 치약 100g(2입)</t>
  </si>
  <si>
    <t>LG생활건강 리엔 로열젤리 샴푸 400ml(1입), 모던에디션 체리블라썸 샴푸 200ml(2입), LG생활건강 리엔 로열젤리 린스 200ml(1입), 온더바디 바디워시 200g(2입), 온더바디 비누 80g(3입), 페리오 치약 100g(4입), 샤워볼 1P(1입)</t>
  </si>
  <si>
    <t>오가) 체리블라썸샴푸 380mL X 1개, 오가) 체리블라썸 컨디셔너 380mL X 1개, 오가) 핑크솔트샴푸 200mL X 1개, 온) 핑크솔트 바디워시 190mL X 1개, 죽염 청신원치약 90g X 1개, 페리오) 캐비티A 90g X 1개, 페리오) 캐비티B 90g X 1개, 온)벨먼핑크 핑크솔트 솔트비누 90g X 1개, 페리오 초극세모 슬림터치 칫솔 날개 X 2개, 페리오 초극세모 슬림터치 대나무 칫솔 날개 X 1개, 샤프란 핑크 용기 1L X 1개, 테크 클린엔 리프레시 세탁세제 975mL X 1개, 자연퐁 솔잎 CAP 490mL X 1개, 홈스타 바르는 곰팡이싹 120mL X 1개</t>
  </si>
  <si>
    <t>오은영 의학박사가 배합한 꽉 찬 영양으로 에너지 UP 매일 섭취하는 종합비타민. 17종 비타민 + 미네랄 한포에 가득 채운 에너지 포뮬러, 미국·유럽산 주원료만 엄선, 2,100mg*30포, 쇼핑백 제공.</t>
  </si>
  <si>
    <t>태양초고추장 2.2kg / 재래된장 2kg. 사이즈 : 325*160*210 mm 원산지 : 국산수입산혼용 포장 : 손잡이지함</t>
  </si>
  <si>
    <t>봉이네농원 전통방식 첨가물 없는 자연건조 명품 상주곶감 선물세트 20~24과 1kg</t>
  </si>
  <si>
    <t>봉이네농원 전통방식 첨가물 없는 자연건조 명품 상주곶감 선물세트 건시 30~36과 1.5kg</t>
  </si>
  <si>
    <t>경북 상주 낙동에 위치한 승곡리 마을에서 보내드리는 맛 좋은 부사 (*추석 전 일괄 배송)</t>
  </si>
  <si>
    <t>경북 상주 낙동에 위치한 승곡리 마을에서 보내드리는 새콤달콤 배 (*추석 전 일괄 배송)</t>
  </si>
  <si>
    <t>경북 상주 낙동에 위치한 승곡리 마을에서 보내드리는 사과 6과+배 6과 혼합 6~6.5kg 1박스 (*추석 전 일괄 배송)</t>
  </si>
  <si>
    <t>130g x 5구 세트. 백앙금(외국산)51.7%, 한라봉(제주산)20.6%, 정제수15.5%, 갈색설탕, 레몬주스, 한천(제주산), 카로틴. 수익금은 강정을 생명평화의 마을로 만드는 사업에 쓰입니다</t>
  </si>
  <si>
    <t>500mlx2개, 250mlx1개 제주산 어류(등푸른생선-고도리,전갱이)70%, 다시마 등. 수익금은 강정을 생명평화의 마을로 만드는 사업에 쓰입니다</t>
  </si>
  <si>
    <t>감귤과즐 30gX24개(3봉) + 보리과즐 32X16개(2봉) 우리밀100%, 제주산 감귤과즙, 물엿, 멥쌀튀밥, 보리튀밥, 쌀조청, 사탕수수가루, 버터, 원유. 수익금은 강정을 생명평화의 마을로 만드는 사업에 쓰입니다</t>
  </si>
  <si>
    <t>13g 대용량 드립백 머그컵 선물 세트. KINTO 머그컵 250ml / 커피공방 드립백 7봉 / 크래프트 박스 포장 / 통인동 커피공방에서 로스팅 된 25가지의 원두 중 3-4 가지를 골라 포장해드립니다. / 머그컵 색상 랜덤 발송</t>
  </si>
  <si>
    <t>통인동커피공방만의 시그니처 블랜딩 '경복궁의 봄·여름·가을·겨울' 250g씩 총 4봉(선물용 박스 포장) - 홀빈(일괄)</t>
  </si>
  <si>
    <t>물품 주문 마감일은 2025년 9월 26일 (금)입니다. 일부 상품은 조기 마감합니다.</t>
    <phoneticPr fontId="3" type="noConversion"/>
  </si>
  <si>
    <t>김OO</t>
    <phoneticPr fontId="3" type="noConversion"/>
  </si>
  <si>
    <t>이OO</t>
    <phoneticPr fontId="3" type="noConversion"/>
  </si>
  <si>
    <t>박OO</t>
    <phoneticPr fontId="3" type="noConversion"/>
  </si>
  <si>
    <t>최OO</t>
    <phoneticPr fontId="3" type="noConversion"/>
  </si>
  <si>
    <t>010-9999-7777</t>
    <phoneticPr fontId="3" type="noConversion"/>
  </si>
  <si>
    <t>서울시 종로구 동숭길 25 1층</t>
    <phoneticPr fontId="3" type="noConversion"/>
  </si>
  <si>
    <t>서울시 종로구 동숭길 25 2층</t>
    <phoneticPr fontId="3" type="noConversion"/>
  </si>
  <si>
    <t>서울시 종로구 동숭길 25 3층</t>
    <phoneticPr fontId="3" type="noConversion"/>
  </si>
  <si>
    <t>[락티브] 멀티케어 종합비타민 미네랄</t>
  </si>
  <si>
    <t>델리팜벌꿀1호</t>
    <phoneticPr fontId="3" type="noConversion"/>
  </si>
  <si>
    <r>
      <t xml:space="preserve">[천연의향]프리미엄 전통된장고추장 </t>
    </r>
    <r>
      <rPr>
        <sz val="11"/>
        <color theme="1"/>
        <rFont val="Segoe UI Symbol"/>
        <family val="2"/>
      </rPr>
      <t>Ⓥ</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</si>
</sst>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Red]\(0\)"/>
  </numFmts>
  <fonts count="16">
    <font>
      <sz val="11"/>
      <color theme="1"/>
      <name val="맑은 고딕"/>
      <family val="2"/>
      <charset val="129"/>
      <scheme val="minor"/>
    </font>
    <font>
      <sz val="11"/>
      <color theme="1"/>
      <name val="맑은 고딕"/>
      <family val="2"/>
      <charset val="129"/>
      <scheme val="minor"/>
    </font>
    <font>
      <b/>
      <sz val="11"/>
      <color theme="1"/>
      <name val="맑은 고딕"/>
      <family val="2"/>
      <charset val="129"/>
      <scheme val="minor"/>
    </font>
    <font>
      <sz val="8"/>
      <name val="맑은 고딕"/>
      <family val="2"/>
      <charset val="129"/>
      <scheme val="minor"/>
    </font>
    <font>
      <sz val="11"/>
      <color theme="0"/>
      <name val="맑은 고딕"/>
      <family val="3"/>
      <charset val="129"/>
      <scheme val="minor"/>
    </font>
    <font>
      <b/>
      <sz val="11"/>
      <color theme="1"/>
      <name val="맑은 고딕"/>
      <family val="3"/>
      <charset val="129"/>
      <scheme val="minor"/>
    </font>
    <font>
      <b/>
      <sz val="11"/>
      <color theme="0"/>
      <name val="맑은 고딕"/>
      <family val="3"/>
      <charset val="129"/>
      <scheme val="minor"/>
    </font>
    <font>
      <b/>
      <sz val="24"/>
      <color theme="3" tint="-0.249977111117893"/>
      <name val="맑은 고딕"/>
      <family val="3"/>
      <charset val="129"/>
      <scheme val="minor"/>
    </font>
    <font>
      <b/>
      <sz val="11"/>
      <color theme="1"/>
      <name val="Segoe UI Symbol"/>
      <family val="2"/>
    </font>
    <font>
      <b/>
      <sz val="11"/>
      <color theme="1"/>
      <name val="Calibri"/>
      <family val="2"/>
    </font>
    <font>
      <u/>
      <sz val="11"/>
      <color theme="10"/>
      <name val="맑은 고딕"/>
      <family val="2"/>
      <charset val="129"/>
      <scheme val="minor"/>
    </font>
    <font>
      <b/>
      <u/>
      <sz val="11"/>
      <color theme="3" tint="0.39997558519241921"/>
      <name val="맑은 고딕"/>
      <family val="3"/>
      <charset val="129"/>
      <scheme val="minor"/>
    </font>
    <font>
      <b/>
      <sz val="11"/>
      <color theme="3" tint="0.39997558519241921"/>
      <name val="맑은 고딕"/>
      <family val="3"/>
      <charset val="129"/>
      <scheme val="minor"/>
    </font>
    <font>
      <sz val="11"/>
      <name val="맑은 고딕"/>
      <family val="2"/>
      <charset val="129"/>
      <scheme val="minor"/>
    </font>
    <font>
      <sz val="11"/>
      <name val="맑은 고딕"/>
      <family val="3"/>
      <charset val="129"/>
      <scheme val="minor"/>
    </font>
    <font>
      <sz val="11"/>
      <color theme="1"/>
      <name val="Segoe UI Symbol"/>
      <family val="2"/>
    </font>
  </fonts>
  <fills count="7">
    <fill>
      <patternFill patternType="none"/>
    </fill>
    <fill>
      <patternFill patternType="gray125"/>
    </fill>
    <fill>
      <patternFill patternType="solid">
        <fgColor theme="1" tint="0.3499862666707357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4" tint="0.59999389629810485"/>
        <bgColor indexed="64"/>
      </patternFill>
    </fill>
  </fills>
  <borders count="7">
    <border>
      <left/>
      <right/>
      <top/>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thin">
        <color indexed="64"/>
      </bottom>
      <diagonal/>
    </border>
    <border>
      <left/>
      <right/>
      <top style="thin">
        <color indexed="64"/>
      </top>
      <bottom style="thin">
        <color indexed="64"/>
      </bottom>
      <diagonal/>
    </border>
  </borders>
  <cellStyleXfs count="3">
    <xf numFmtId="0" fontId="0" fillId="0" borderId="0">
      <alignment vertical="center"/>
    </xf>
    <xf numFmtId="41"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5">
    <xf numFmtId="0" fontId="0" fillId="0" borderId="0" xfId="0">
      <alignment vertical="center"/>
    </xf>
    <xf numFmtId="0" fontId="0" fillId="0" borderId="0" xfId="0" applyAlignment="1">
      <alignment horizontal="center" vertical="center"/>
    </xf>
    <xf numFmtId="176" fontId="0" fillId="0" borderId="0" xfId="1" applyNumberFormat="1" applyFont="1" applyAlignment="1">
      <alignment horizontal="center" vertical="center"/>
    </xf>
    <xf numFmtId="41" fontId="4" fillId="2" borderId="0" xfId="0" applyNumberFormat="1" applyFont="1" applyFill="1">
      <alignment vertical="center"/>
    </xf>
    <xf numFmtId="0" fontId="6" fillId="2" borderId="0" xfId="0" applyFont="1" applyFill="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11" fillId="0" borderId="0" xfId="2" applyFont="1" applyAlignment="1">
      <alignment horizontal="left" vertical="center"/>
    </xf>
    <xf numFmtId="0" fontId="12" fillId="0" borderId="0" xfId="0" applyFont="1">
      <alignment vertical="center"/>
    </xf>
    <xf numFmtId="0" fontId="5" fillId="3" borderId="1" xfId="0" applyFont="1" applyFill="1" applyBorder="1">
      <alignment vertical="center"/>
    </xf>
    <xf numFmtId="41" fontId="0" fillId="3" borderId="1" xfId="0" applyNumberFormat="1" applyFill="1" applyBorder="1">
      <alignment vertical="center"/>
    </xf>
    <xf numFmtId="0" fontId="5" fillId="4" borderId="0" xfId="0" applyFont="1" applyFill="1">
      <alignment vertical="center"/>
    </xf>
    <xf numFmtId="41" fontId="0" fillId="4" borderId="0" xfId="0" applyNumberFormat="1" applyFill="1">
      <alignment vertical="center"/>
    </xf>
    <xf numFmtId="0" fontId="0" fillId="0" borderId="1" xfId="0" applyBorder="1">
      <alignment vertical="center"/>
    </xf>
    <xf numFmtId="41" fontId="0" fillId="0" borderId="1" xfId="1" applyFont="1" applyBorder="1">
      <alignment vertical="center"/>
    </xf>
    <xf numFmtId="14" fontId="0" fillId="0" borderId="6" xfId="0" applyNumberFormat="1" applyBorder="1">
      <alignment vertical="center"/>
    </xf>
    <xf numFmtId="0" fontId="0" fillId="0" borderId="6" xfId="0" applyBorder="1">
      <alignment vertical="center"/>
    </xf>
    <xf numFmtId="3" fontId="0" fillId="0" borderId="0" xfId="0" applyNumberFormat="1" applyAlignment="1">
      <alignment horizontal="center" vertical="center"/>
    </xf>
    <xf numFmtId="0" fontId="0" fillId="0" borderId="0" xfId="0" applyAlignment="1">
      <alignment horizontal="left" vertical="center"/>
    </xf>
    <xf numFmtId="0" fontId="0" fillId="5" borderId="0" xfId="0" applyFill="1" applyAlignment="1">
      <alignment horizontal="center" vertical="center" wrapText="1"/>
    </xf>
    <xf numFmtId="0" fontId="0" fillId="5" borderId="0" xfId="0" applyFill="1" applyAlignment="1">
      <alignment horizontal="center" vertical="center"/>
    </xf>
    <xf numFmtId="0" fontId="0" fillId="2" borderId="0" xfId="0" applyFill="1" applyAlignment="1">
      <alignment horizontal="center" vertical="center" wrapText="1"/>
    </xf>
    <xf numFmtId="0" fontId="0" fillId="6" borderId="0" xfId="0" applyFill="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5" fillId="0" borderId="0" xfId="0" applyFont="1">
      <alignment vertical="center"/>
    </xf>
    <xf numFmtId="49" fontId="0" fillId="0" borderId="0" xfId="0" applyNumberFormat="1">
      <alignment vertical="center"/>
    </xf>
    <xf numFmtId="41" fontId="0" fillId="0" borderId="0" xfId="1" applyFont="1" applyAlignment="1" applyProtection="1">
      <alignment horizontal="center" vertical="center"/>
    </xf>
    <xf numFmtId="0" fontId="0" fillId="0" borderId="0" xfId="0" applyAlignment="1" applyProtection="1">
      <alignment horizontal="center" vertical="center"/>
      <protection locked="0"/>
    </xf>
    <xf numFmtId="49" fontId="0" fillId="0" borderId="0" xfId="0" applyNumberFormat="1" applyAlignment="1" applyProtection="1">
      <alignment horizontal="center" vertical="center"/>
      <protection locked="0"/>
    </xf>
    <xf numFmtId="0" fontId="7" fillId="0" borderId="0" xfId="0" applyFont="1" applyAlignment="1">
      <alignment horizontal="center" vertical="center"/>
    </xf>
    <xf numFmtId="0" fontId="2" fillId="0" borderId="0" xfId="0" applyFont="1" applyAlignment="1">
      <alignment horizontal="center" vertical="center" wrapText="1"/>
    </xf>
  </cellXfs>
  <cellStyles count="3">
    <cellStyle name="쉼표 [0]" xfId="1" builtinId="6"/>
    <cellStyle name="표준" xfId="0" builtinId="0"/>
    <cellStyle name="하이퍼링크" xfId="2" builtinId="8"/>
  </cellStyles>
  <dxfs count="27">
    <dxf>
      <alignment horizontal="center" vertical="center" textRotation="0" wrapText="0" indent="0" justifyLastLine="0" shrinkToFit="0" readingOrder="0"/>
    </dxf>
    <dxf>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dxf>
    <dxf>
      <alignment horizontal="center" vertical="center" textRotation="0" wrapText="0" indent="0" justifyLastLine="0" shrinkToFit="0" readingOrder="0"/>
    </dxf>
    <dxf>
      <numFmt numFmtId="33" formatCode="_-* #,##0_-;\-* #,##0_-;_-* &quot;-&quot;_-;_-@_-"/>
      <alignment horizontal="center" vertical="center" textRotation="0" wrapText="0" indent="0" justifyLastLine="0" shrinkToFit="0" readingOrder="0"/>
      <protection locked="1" hidden="0"/>
    </dxf>
    <dxf>
      <numFmt numFmtId="33" formatCode="_-* #,##0_-;\-* #,##0_-;_-* &quot;-&quot;_-;_-@_-"/>
      <alignment horizontal="center" vertical="center" textRotation="0" wrapText="0" indent="0" justifyLastLine="0" shrinkToFit="0" readingOrder="0"/>
      <protection locked="1" hidden="0"/>
    </dxf>
    <dxf>
      <numFmt numFmtId="33" formatCode="_-* #,##0_-;\-* #,##0_-;_-* &quot;-&quot;_-;_-@_-"/>
      <alignment horizontal="center" vertical="center" textRotation="0" wrapText="0" indent="0" justifyLastLine="0" shrinkToFit="0" readingOrder="0"/>
      <protection locked="1" hidden="0"/>
    </dxf>
    <dxf>
      <numFmt numFmtId="33" formatCode="_-* #,##0_-;\-* #,##0_-;_-* &quot;-&quot;_-;_-@_-"/>
      <alignment horizontal="center" vertical="center" textRotation="0" wrapText="0" indent="0" justifyLastLine="0" shrinkToFit="0" readingOrder="0"/>
      <protection locked="1" hidden="0"/>
    </dxf>
    <dxf>
      <numFmt numFmtId="0" formatCode="General"/>
      <alignment horizontal="center" vertical="center" textRotation="0" wrapText="0" indent="0" justifyLastLine="0" shrinkToFit="0" readingOrder="0"/>
    </dxf>
    <dxf>
      <numFmt numFmtId="176" formatCode="0_);[Red]\(0\)"/>
      <alignment horizontal="center" vertical="center" textRotation="0" wrapText="0" indent="0" justifyLastLine="0" shrinkToFit="0" readingOrder="0"/>
    </dxf>
    <dxf>
      <numFmt numFmtId="30" formatCode="@"/>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30" formatCode="@"/>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30" formatCode="@"/>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27</xdr:row>
      <xdr:rowOff>180975</xdr:rowOff>
    </xdr:from>
    <xdr:to>
      <xdr:col>6</xdr:col>
      <xdr:colOff>2066925</xdr:colOff>
      <xdr:row>36</xdr:row>
      <xdr:rowOff>66675</xdr:rowOff>
    </xdr:to>
    <xdr:pic>
      <xdr:nvPicPr>
        <xdr:cNvPr id="3" name="그림 2">
          <a:extLst>
            <a:ext uri="{FF2B5EF4-FFF2-40B4-BE49-F238E27FC236}">
              <a16:creationId xmlns:a16="http://schemas.microsoft.com/office/drawing/2014/main" id="{822CE1E6-037A-78A3-3147-E549DB13D7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825" y="2943225"/>
          <a:ext cx="1771650" cy="17716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26D0BD-D27A-484A-950D-558C110EADAE}" name="주문서항목" displayName="주문서항목" ref="A4:M24" totalsRowShown="0" headerRowDxfId="26" dataDxfId="25" dataCellStyle="쉼표 [0]">
  <tableColumns count="13">
    <tableColumn id="1" xr3:uid="{11FDF10E-3A56-4CDE-A35D-645FE1E61432}" name="번호" dataDxfId="24">
      <calculatedColumnFormula>ROW()-4</calculatedColumnFormula>
    </tableColumn>
    <tableColumn id="2" xr3:uid="{DF688DBD-74EA-4931-982B-A21E3E336B68}" name="주문하는 분 이름" dataDxfId="23"/>
    <tableColumn id="3" xr3:uid="{DE3091D6-C425-46A8-99F5-9F94F71D0504}" name="주문하는 분 _x000a_전화번호" dataDxfId="22"/>
    <tableColumn id="4" xr3:uid="{E096CD72-A298-4750-BD01-84CD2E4575C4}" name="받는 분 _x000a_이름" dataDxfId="21"/>
    <tableColumn id="5" xr3:uid="{C2AD6689-5A9D-4091-AEF4-5349277F1E1A}" name="받는 분 _x000a_전화번호" dataDxfId="20"/>
    <tableColumn id="6" xr3:uid="{EB65F860-7C83-41D6-B85E-CFABD3A5BD3D}" name="받는 분 주소" dataDxfId="19"/>
    <tableColumn id="8" xr3:uid="{2AC1AED2-A620-4FED-B2FF-84AF516A1F84}" name="상품명" dataDxfId="18"/>
    <tableColumn id="10" xr3:uid="{99975E94-22AA-47B8-AB4E-9070BECE0461}" name="수량" dataDxfId="17" dataCellStyle="쉼표 [0]"/>
    <tableColumn id="7" xr3:uid="{E9D2152D-C2A4-40BE-8316-95FA6AF14412}" name="상품_x000a_번호" dataDxfId="16">
      <calculatedColumnFormula>VLOOKUP($G5,hidden!$A$2:$C$448,2,0)</calculatedColumnFormula>
    </tableColumn>
    <tableColumn id="9" xr3:uid="{1763F475-42AF-4C91-9914-9FAE0DA05DFA}" name="단가" dataDxfId="15" dataCellStyle="쉼표 [0]">
      <calculatedColumnFormula>IF(OR($G5="",$H5=""),"",VLOOKUP($G5,hidden!$A$2:$C$48,3,0))</calculatedColumnFormula>
    </tableColumn>
    <tableColumn id="13" xr3:uid="{31874A2A-E0F3-4A4D-8A24-93F34D063281}" name="상품 소계" dataDxfId="14" dataCellStyle="쉼표 [0]">
      <calculatedColumnFormula>IF(OR($J5="",$H5=""),"",$J5*$H5)</calculatedColumnFormula>
    </tableColumn>
    <tableColumn id="11" xr3:uid="{CE4A1C0E-12C0-4AB6-ADD6-2E9C1A00D809}" name="배송비" dataDxfId="13" dataCellStyle="쉼표 [0]">
      <calculatedColumnFormula>IF(OR($G5="",H5=""),"",IF(OR($I5&gt;=18,$I5=11),0,IF($I5&lt;=9,IF(H5&gt;=10,0,3500),IF(OR(AND($I5&lt;=17,$I5&gt;=12),$I5=10),IF($H5&gt;=5,0,4000),0))))</calculatedColumnFormula>
    </tableColumn>
    <tableColumn id="12" xr3:uid="{A32ABE02-ADFA-4207-AFBE-AD40A4D44D97}" name="합계금액" dataDxfId="12" dataCellStyle="쉼표 [0]">
      <calculatedColumnFormula>IF(OR($J5="",$H5="",$L5=""),"",$J5*$H5+$L5)</calculatedColumnFormula>
    </tableColumn>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274D3F-7D42-438E-BA15-8741C22AD824}" name="표1_35" displayName="표1_35" ref="A1:F48" totalsRowShown="0" headerRowDxfId="11">
  <autoFilter ref="A1:F48" xr:uid="{5748F3C9-20EA-4169-BC39-578B5D590AE0}"/>
  <tableColumns count="6">
    <tableColumn id="2" xr3:uid="{948D7554-5525-4D5A-8667-703CF651EB26}" name="상품명" dataDxfId="10"/>
    <tableColumn id="1" xr3:uid="{B8CA426E-B678-4F8B-B4A8-88B22B944695}" name="번호" dataDxfId="9"/>
    <tableColumn id="3" xr3:uid="{1A9A435A-6104-4C3C-9F56-B34B9AA42924}" name="판매가" dataDxfId="8"/>
    <tableColumn id="4" xr3:uid="{559E4E7F-329A-4EA9-BCCB-674EAE705827}" name="배송비" dataDxfId="7"/>
    <tableColumn id="5" xr3:uid="{CBB14121-4227-4E3E-A251-77E55185D257}" name="업체명" dataDxfId="6"/>
    <tableColumn id="6" xr3:uid="{BA74D9CC-3B1C-4FD5-9947-E36D5CED2E75}" name="상품상세"/>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9EA679-765F-47EF-A35A-9DA1FE2EABBD}" name="표1_3" displayName="표1_3" ref="A1:F48" totalsRowShown="0" headerRowDxfId="5">
  <autoFilter ref="A1:F48" xr:uid="{5748F3C9-20EA-4169-BC39-578B5D590AE0}"/>
  <tableColumns count="6">
    <tableColumn id="2" xr3:uid="{6D8F7715-0564-40B7-85C3-64FEED263894}" name="상품명" dataDxfId="4"/>
    <tableColumn id="1" xr3:uid="{55FC2495-08C6-4407-A557-4D0AAC8D6428}" name="번호" dataDxfId="3"/>
    <tableColumn id="3" xr3:uid="{8A66B0B5-53FB-4EC7-8353-F3E1DDD8B1B2}" name="판매가" dataDxfId="2"/>
    <tableColumn id="4" xr3:uid="{05196512-B427-42CA-8887-71E19BA9E29D}" name="배송비" dataDxfId="1"/>
    <tableColumn id="5" xr3:uid="{D0D9E099-4E3B-4596-A35D-CE2047F84F06}" name="업체명" dataDxfId="0"/>
    <tableColumn id="6" xr3:uid="{39270E3C-B4C4-4A69-8929-97BBCE0D1E40}" name="상품상세"/>
  </tableColumns>
  <tableStyleInfo name="TableStyleLight8" showFirstColumn="0" showLastColumn="0" showRowStripes="1" showColumnStripes="0"/>
</table>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uldabang@gmail.co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57860-B28C-44CB-9B27-D1446ACB7E95}">
  <dimension ref="A1:M39"/>
  <sheetViews>
    <sheetView showGridLines="0" tabSelected="1" workbookViewId="0">
      <selection sqref="A1:E2"/>
    </sheetView>
  </sheetViews>
  <sheetFormatPr defaultRowHeight="16.5"/>
  <cols>
    <col min="1" max="1" width="5.5" bestFit="1" customWidth="1"/>
    <col min="2" max="2" width="9.25" bestFit="1" customWidth="1"/>
    <col min="3" max="3" width="13.875" customWidth="1"/>
    <col min="4" max="4" width="12.25" customWidth="1"/>
    <col min="5" max="5" width="14.375" bestFit="1" customWidth="1"/>
    <col min="6" max="6" width="37.25" customWidth="1"/>
    <col min="7" max="7" width="48.75" customWidth="1"/>
    <col min="8" max="8" width="8.375" bestFit="1" customWidth="1"/>
    <col min="9" max="9" width="6.875" customWidth="1"/>
    <col min="11" max="11" width="10.875" bestFit="1" customWidth="1"/>
    <col min="12" max="12" width="11.75" customWidth="1"/>
    <col min="13" max="13" width="14.125" customWidth="1"/>
    <col min="14" max="14" width="11.625" bestFit="1" customWidth="1"/>
    <col min="15" max="15" width="14.875" customWidth="1"/>
  </cols>
  <sheetData>
    <row r="1" spans="1:13" ht="26.25" customHeight="1">
      <c r="A1" s="33" t="s">
        <v>0</v>
      </c>
      <c r="B1" s="33"/>
      <c r="C1" s="33"/>
      <c r="D1" s="33"/>
      <c r="E1" s="33"/>
      <c r="F1" s="34" t="s">
        <v>109</v>
      </c>
      <c r="G1" s="34"/>
      <c r="H1" s="34"/>
      <c r="I1" s="34"/>
      <c r="J1" s="34"/>
      <c r="K1" s="34"/>
      <c r="L1" s="34"/>
      <c r="M1" s="34"/>
    </row>
    <row r="2" spans="1:13" ht="26.25" customHeight="1">
      <c r="A2" s="33"/>
      <c r="B2" s="33"/>
      <c r="C2" s="33"/>
      <c r="D2" s="33"/>
      <c r="E2" s="33"/>
      <c r="F2" s="34"/>
      <c r="G2" s="34"/>
      <c r="H2" s="34"/>
      <c r="I2" s="34"/>
      <c r="J2" s="34"/>
      <c r="K2" s="34"/>
      <c r="L2" s="34"/>
      <c r="M2" s="34"/>
    </row>
    <row r="3" spans="1:13">
      <c r="A3" t="s">
        <v>23</v>
      </c>
    </row>
    <row r="4" spans="1:13" ht="33">
      <c r="A4" s="1" t="s">
        <v>1</v>
      </c>
      <c r="B4" s="24" t="s">
        <v>106</v>
      </c>
      <c r="C4" s="24" t="s">
        <v>13</v>
      </c>
      <c r="D4" s="22" t="s">
        <v>14</v>
      </c>
      <c r="E4" s="22" t="s">
        <v>15</v>
      </c>
      <c r="F4" s="23" t="s">
        <v>2</v>
      </c>
      <c r="G4" s="25" t="s">
        <v>3</v>
      </c>
      <c r="H4" s="25" t="s">
        <v>5</v>
      </c>
      <c r="I4" s="26" t="s">
        <v>22</v>
      </c>
      <c r="J4" s="27" t="s">
        <v>4</v>
      </c>
      <c r="K4" s="27" t="s">
        <v>10</v>
      </c>
      <c r="L4" s="27" t="s">
        <v>6</v>
      </c>
      <c r="M4" s="27" t="s">
        <v>7</v>
      </c>
    </row>
    <row r="5" spans="1:13">
      <c r="A5" s="1">
        <f t="shared" ref="A5:A24" si="0">ROW()-4</f>
        <v>1</v>
      </c>
      <c r="B5" s="31" t="s">
        <v>67</v>
      </c>
      <c r="C5" s="32" t="s">
        <v>107</v>
      </c>
      <c r="D5" s="31" t="s">
        <v>144</v>
      </c>
      <c r="E5" s="32" t="s">
        <v>108</v>
      </c>
      <c r="F5" s="31" t="s">
        <v>149</v>
      </c>
      <c r="G5" s="32" t="s">
        <v>37</v>
      </c>
      <c r="H5" s="2">
        <v>1</v>
      </c>
      <c r="I5" s="1">
        <f>VLOOKUP($G5,hidden!$A$2:$C$448,2,0)</f>
        <v>5</v>
      </c>
      <c r="J5" s="30">
        <f>IF(OR($G5="",$H5=""),"",VLOOKUP($G5,hidden!$A$2:$C$48,3,0))</f>
        <v>40000</v>
      </c>
      <c r="K5" s="30">
        <f t="shared" ref="K5:K24" si="1">IF(OR($J5="",$H5=""),"",$J5*$H5)</f>
        <v>40000</v>
      </c>
      <c r="L5" s="30">
        <f t="shared" ref="L5:L24" si="2">IF(OR($G5="",H5=""),"",IF(OR($I5&gt;=18,$I5=11),0,IF($I5&lt;=9,IF(H5&gt;=10,0,3500),IF(OR(AND($I5&lt;=17,$I5&gt;=12),$I5=10),IF($H5&gt;=5,0,4000),0))))</f>
        <v>3500</v>
      </c>
      <c r="M5" s="30">
        <f t="shared" ref="M5:M24" si="3">IF(OR($J5="",$H5="",$L5=""),"",$J5*$H5+$L5)</f>
        <v>43500</v>
      </c>
    </row>
    <row r="6" spans="1:13">
      <c r="A6" s="1">
        <f t="shared" si="0"/>
        <v>2</v>
      </c>
      <c r="B6" s="31" t="s">
        <v>67</v>
      </c>
      <c r="C6" s="32" t="s">
        <v>107</v>
      </c>
      <c r="D6" s="31" t="s">
        <v>145</v>
      </c>
      <c r="E6" s="32" t="s">
        <v>148</v>
      </c>
      <c r="F6" s="31" t="s">
        <v>150</v>
      </c>
      <c r="G6" s="32" t="s">
        <v>83</v>
      </c>
      <c r="H6" s="2">
        <v>5</v>
      </c>
      <c r="I6" s="1">
        <f>VLOOKUP($G6,hidden!$A$2:$C$448,2,0)</f>
        <v>28</v>
      </c>
      <c r="J6" s="30">
        <f>IF(OR($G6="",$H6=""),"",VLOOKUP($G6,hidden!$A$2:$C$48,3,0))</f>
        <v>39000</v>
      </c>
      <c r="K6" s="30">
        <f t="shared" si="1"/>
        <v>195000</v>
      </c>
      <c r="L6" s="30">
        <f t="shared" si="2"/>
        <v>0</v>
      </c>
      <c r="M6" s="30">
        <f t="shared" si="3"/>
        <v>195000</v>
      </c>
    </row>
    <row r="7" spans="1:13">
      <c r="A7" s="1">
        <f t="shared" si="0"/>
        <v>3</v>
      </c>
      <c r="B7" s="31" t="s">
        <v>67</v>
      </c>
      <c r="C7" s="32" t="s">
        <v>107</v>
      </c>
      <c r="D7" s="31" t="s">
        <v>146</v>
      </c>
      <c r="E7" s="32" t="s">
        <v>108</v>
      </c>
      <c r="F7" s="31" t="s">
        <v>151</v>
      </c>
      <c r="G7" s="32" t="s">
        <v>87</v>
      </c>
      <c r="H7" s="2">
        <v>2</v>
      </c>
      <c r="I7" s="1">
        <f>VLOOKUP($G7,hidden!$A$2:$C$448,2,0)</f>
        <v>35</v>
      </c>
      <c r="J7" s="30">
        <f>IF(OR($G7="",$H7=""),"",VLOOKUP($G7,hidden!$A$2:$C$48,3,0))</f>
        <v>60000</v>
      </c>
      <c r="K7" s="30">
        <f t="shared" si="1"/>
        <v>120000</v>
      </c>
      <c r="L7" s="30">
        <f t="shared" si="2"/>
        <v>0</v>
      </c>
      <c r="M7" s="30">
        <f t="shared" si="3"/>
        <v>120000</v>
      </c>
    </row>
    <row r="8" spans="1:13">
      <c r="A8" s="1">
        <f t="shared" si="0"/>
        <v>4</v>
      </c>
      <c r="B8" s="31" t="s">
        <v>67</v>
      </c>
      <c r="C8" s="32" t="s">
        <v>107</v>
      </c>
      <c r="D8" s="31" t="s">
        <v>147</v>
      </c>
      <c r="E8" s="32" t="s">
        <v>148</v>
      </c>
      <c r="F8" s="31" t="s">
        <v>8</v>
      </c>
      <c r="G8" s="32" t="s">
        <v>36</v>
      </c>
      <c r="H8" s="2">
        <v>3</v>
      </c>
      <c r="I8" s="1">
        <f>VLOOKUP($G8,hidden!$A$2:$C$448,2,0)</f>
        <v>2</v>
      </c>
      <c r="J8" s="30">
        <f>IF(OR($G8="",$H8=""),"",VLOOKUP($G8,hidden!$A$2:$C$48,3,0))</f>
        <v>30000</v>
      </c>
      <c r="K8" s="30">
        <f t="shared" si="1"/>
        <v>90000</v>
      </c>
      <c r="L8" s="30">
        <f t="shared" si="2"/>
        <v>3500</v>
      </c>
      <c r="M8" s="30">
        <f t="shared" si="3"/>
        <v>93500</v>
      </c>
    </row>
    <row r="9" spans="1:13">
      <c r="A9" s="1">
        <f t="shared" si="0"/>
        <v>5</v>
      </c>
      <c r="B9" s="31" t="s">
        <v>67</v>
      </c>
      <c r="C9" s="32" t="s">
        <v>107</v>
      </c>
      <c r="D9" s="31" t="s">
        <v>144</v>
      </c>
      <c r="E9" s="32" t="s">
        <v>108</v>
      </c>
      <c r="F9" s="31" t="s">
        <v>149</v>
      </c>
      <c r="G9" s="32" t="s">
        <v>83</v>
      </c>
      <c r="H9" s="2">
        <v>4</v>
      </c>
      <c r="I9" s="1">
        <f>VLOOKUP($G9,hidden!$A$2:$C$448,2,0)</f>
        <v>28</v>
      </c>
      <c r="J9" s="30">
        <f>IF(OR($G9="",$H9=""),"",VLOOKUP($G9,hidden!$A$2:$C$48,3,0))</f>
        <v>39000</v>
      </c>
      <c r="K9" s="30">
        <f t="shared" si="1"/>
        <v>156000</v>
      </c>
      <c r="L9" s="30">
        <f t="shared" si="2"/>
        <v>0</v>
      </c>
      <c r="M9" s="30">
        <f t="shared" si="3"/>
        <v>156000</v>
      </c>
    </row>
    <row r="10" spans="1:13">
      <c r="A10" s="1">
        <f t="shared" si="0"/>
        <v>6</v>
      </c>
      <c r="B10" s="31" t="s">
        <v>67</v>
      </c>
      <c r="C10" s="32" t="s">
        <v>107</v>
      </c>
      <c r="D10" s="31" t="s">
        <v>145</v>
      </c>
      <c r="E10" s="32" t="s">
        <v>148</v>
      </c>
      <c r="F10" s="31" t="s">
        <v>150</v>
      </c>
      <c r="G10" s="32" t="s">
        <v>90</v>
      </c>
      <c r="H10" s="2">
        <v>1</v>
      </c>
      <c r="I10" s="1">
        <f>VLOOKUP($G10,hidden!$A$2:$C$448,2,0)</f>
        <v>33</v>
      </c>
      <c r="J10" s="30">
        <f>IF(OR($G10="",$H10=""),"",VLOOKUP($G10,hidden!$A$2:$C$48,3,0))</f>
        <v>45000</v>
      </c>
      <c r="K10" s="30">
        <f t="shared" si="1"/>
        <v>45000</v>
      </c>
      <c r="L10" s="30">
        <f t="shared" si="2"/>
        <v>0</v>
      </c>
      <c r="M10" s="30">
        <f t="shared" si="3"/>
        <v>45000</v>
      </c>
    </row>
    <row r="11" spans="1:13">
      <c r="A11" s="1">
        <f t="shared" si="0"/>
        <v>7</v>
      </c>
      <c r="B11" s="31" t="s">
        <v>67</v>
      </c>
      <c r="C11" s="32" t="s">
        <v>107</v>
      </c>
      <c r="D11" s="31" t="s">
        <v>146</v>
      </c>
      <c r="E11" s="32" t="s">
        <v>108</v>
      </c>
      <c r="F11" s="31" t="s">
        <v>151</v>
      </c>
      <c r="G11" s="32" t="s">
        <v>79</v>
      </c>
      <c r="H11" s="2">
        <v>2</v>
      </c>
      <c r="I11" s="1">
        <f>VLOOKUP($G11,hidden!$A$2:$C$448,2,0)</f>
        <v>19</v>
      </c>
      <c r="J11" s="30">
        <f>IF(OR($G11="",$H11=""),"",VLOOKUP($G11,hidden!$A$2:$C$48,3,0))</f>
        <v>40000</v>
      </c>
      <c r="K11" s="30">
        <f t="shared" si="1"/>
        <v>80000</v>
      </c>
      <c r="L11" s="30">
        <f t="shared" si="2"/>
        <v>0</v>
      </c>
      <c r="M11" s="30">
        <f t="shared" si="3"/>
        <v>80000</v>
      </c>
    </row>
    <row r="12" spans="1:13">
      <c r="A12" s="1">
        <f t="shared" si="0"/>
        <v>8</v>
      </c>
      <c r="B12" s="31" t="s">
        <v>67</v>
      </c>
      <c r="C12" s="32" t="s">
        <v>107</v>
      </c>
      <c r="D12" s="31" t="s">
        <v>147</v>
      </c>
      <c r="E12" s="32" t="s">
        <v>148</v>
      </c>
      <c r="F12" s="31" t="s">
        <v>8</v>
      </c>
      <c r="G12" s="32" t="s">
        <v>81</v>
      </c>
      <c r="H12" s="2">
        <v>3</v>
      </c>
      <c r="I12" s="1">
        <f>VLOOKUP($G12,hidden!$A$2:$C$448,2,0)</f>
        <v>21</v>
      </c>
      <c r="J12" s="30">
        <f>IF(OR($G12="",$H12=""),"",VLOOKUP($G12,hidden!$A$2:$C$48,3,0))</f>
        <v>55000</v>
      </c>
      <c r="K12" s="30">
        <f t="shared" si="1"/>
        <v>165000</v>
      </c>
      <c r="L12" s="30">
        <f t="shared" si="2"/>
        <v>0</v>
      </c>
      <c r="M12" s="30">
        <f t="shared" si="3"/>
        <v>165000</v>
      </c>
    </row>
    <row r="13" spans="1:13">
      <c r="A13" s="1">
        <f t="shared" si="0"/>
        <v>9</v>
      </c>
      <c r="B13" s="31" t="s">
        <v>67</v>
      </c>
      <c r="C13" s="32" t="s">
        <v>107</v>
      </c>
      <c r="D13" s="31" t="s">
        <v>144</v>
      </c>
      <c r="E13" s="32" t="s">
        <v>108</v>
      </c>
      <c r="F13" s="31" t="s">
        <v>149</v>
      </c>
      <c r="G13" s="32" t="s">
        <v>122</v>
      </c>
      <c r="H13" s="2">
        <v>4</v>
      </c>
      <c r="I13" s="1">
        <f>VLOOKUP($G13,hidden!$A$2:$C$448,2,0)</f>
        <v>41</v>
      </c>
      <c r="J13" s="30">
        <f>IF(OR($G13="",$H13=""),"",VLOOKUP($G13,hidden!$A$2:$C$48,3,0))</f>
        <v>110000</v>
      </c>
      <c r="K13" s="30">
        <f t="shared" si="1"/>
        <v>440000</v>
      </c>
      <c r="L13" s="30">
        <f t="shared" si="2"/>
        <v>0</v>
      </c>
      <c r="M13" s="30">
        <f t="shared" si="3"/>
        <v>440000</v>
      </c>
    </row>
    <row r="14" spans="1:13">
      <c r="A14" s="1">
        <f t="shared" si="0"/>
        <v>10</v>
      </c>
      <c r="B14" s="31" t="s">
        <v>67</v>
      </c>
      <c r="C14" s="32" t="s">
        <v>107</v>
      </c>
      <c r="D14" s="31" t="s">
        <v>145</v>
      </c>
      <c r="E14" s="32" t="s">
        <v>108</v>
      </c>
      <c r="F14" s="31" t="s">
        <v>150</v>
      </c>
      <c r="G14" s="32" t="s">
        <v>76</v>
      </c>
      <c r="H14" s="2">
        <v>1</v>
      </c>
      <c r="I14" s="1">
        <f>VLOOKUP($G14,hidden!$A$2:$C$448,2,0)</f>
        <v>4</v>
      </c>
      <c r="J14" s="30">
        <f>IF(OR($G14="",$H14=""),"",VLOOKUP($G14,hidden!$A$2:$C$48,3,0))</f>
        <v>30000</v>
      </c>
      <c r="K14" s="30">
        <f t="shared" si="1"/>
        <v>30000</v>
      </c>
      <c r="L14" s="30">
        <f t="shared" si="2"/>
        <v>3500</v>
      </c>
      <c r="M14" s="30">
        <f t="shared" si="3"/>
        <v>33500</v>
      </c>
    </row>
    <row r="15" spans="1:13">
      <c r="A15" s="1">
        <f t="shared" si="0"/>
        <v>11</v>
      </c>
      <c r="B15" s="31" t="s">
        <v>67</v>
      </c>
      <c r="C15" s="32" t="s">
        <v>107</v>
      </c>
      <c r="D15" s="31" t="s">
        <v>146</v>
      </c>
      <c r="E15" s="32" t="s">
        <v>148</v>
      </c>
      <c r="F15" s="31" t="s">
        <v>151</v>
      </c>
      <c r="G15" s="32" t="s">
        <v>83</v>
      </c>
      <c r="H15" s="2">
        <v>2</v>
      </c>
      <c r="I15" s="1">
        <f>VLOOKUP($G15,hidden!$A$2:$C$448,2,0)</f>
        <v>28</v>
      </c>
      <c r="J15" s="30">
        <f>IF(OR($G15="",$H15=""),"",VLOOKUP($G15,hidden!$A$2:$C$48,3,0))</f>
        <v>39000</v>
      </c>
      <c r="K15" s="30">
        <f t="shared" si="1"/>
        <v>78000</v>
      </c>
      <c r="L15" s="30">
        <f t="shared" si="2"/>
        <v>0</v>
      </c>
      <c r="M15" s="30">
        <f t="shared" si="3"/>
        <v>78000</v>
      </c>
    </row>
    <row r="16" spans="1:13">
      <c r="A16" s="1">
        <f t="shared" si="0"/>
        <v>12</v>
      </c>
      <c r="B16" s="31" t="s">
        <v>67</v>
      </c>
      <c r="C16" s="32" t="s">
        <v>107</v>
      </c>
      <c r="D16" s="31" t="s">
        <v>147</v>
      </c>
      <c r="E16" s="32" t="s">
        <v>108</v>
      </c>
      <c r="F16" s="31" t="s">
        <v>8</v>
      </c>
      <c r="G16" s="32" t="s">
        <v>83</v>
      </c>
      <c r="H16" s="2">
        <v>3</v>
      </c>
      <c r="I16" s="1">
        <f>VLOOKUP($G16,hidden!$A$2:$C$448,2,0)</f>
        <v>28</v>
      </c>
      <c r="J16" s="30">
        <f>IF(OR($G16="",$H16=""),"",VLOOKUP($G16,hidden!$A$2:$C$48,3,0))</f>
        <v>39000</v>
      </c>
      <c r="K16" s="30">
        <f t="shared" si="1"/>
        <v>117000</v>
      </c>
      <c r="L16" s="30">
        <f t="shared" si="2"/>
        <v>0</v>
      </c>
      <c r="M16" s="30">
        <f t="shared" si="3"/>
        <v>117000</v>
      </c>
    </row>
    <row r="17" spans="1:13">
      <c r="A17" s="1">
        <f t="shared" si="0"/>
        <v>13</v>
      </c>
      <c r="B17" s="31" t="s">
        <v>67</v>
      </c>
      <c r="C17" s="32" t="s">
        <v>107</v>
      </c>
      <c r="D17" s="31" t="s">
        <v>144</v>
      </c>
      <c r="E17" s="32" t="s">
        <v>148</v>
      </c>
      <c r="F17" s="31" t="s">
        <v>149</v>
      </c>
      <c r="G17" s="32" t="s">
        <v>83</v>
      </c>
      <c r="H17" s="2">
        <v>4</v>
      </c>
      <c r="I17" s="1">
        <f>VLOOKUP($G17,hidden!$A$2:$C$448,2,0)</f>
        <v>28</v>
      </c>
      <c r="J17" s="30">
        <f>IF(OR($G17="",$H17=""),"",VLOOKUP($G17,hidden!$A$2:$C$48,3,0))</f>
        <v>39000</v>
      </c>
      <c r="K17" s="30">
        <f t="shared" si="1"/>
        <v>156000</v>
      </c>
      <c r="L17" s="30">
        <f t="shared" si="2"/>
        <v>0</v>
      </c>
      <c r="M17" s="30">
        <f t="shared" si="3"/>
        <v>156000</v>
      </c>
    </row>
    <row r="18" spans="1:13">
      <c r="A18" s="1">
        <f t="shared" si="0"/>
        <v>14</v>
      </c>
      <c r="B18" s="31" t="s">
        <v>67</v>
      </c>
      <c r="C18" s="32" t="s">
        <v>107</v>
      </c>
      <c r="D18" s="31" t="s">
        <v>145</v>
      </c>
      <c r="E18" s="32" t="s">
        <v>108</v>
      </c>
      <c r="F18" s="31" t="s">
        <v>150</v>
      </c>
      <c r="G18" s="32" t="s">
        <v>82</v>
      </c>
      <c r="H18" s="2">
        <v>5</v>
      </c>
      <c r="I18" s="1">
        <f>VLOOKUP($G18,hidden!$A$2:$C$448,2,0)</f>
        <v>23</v>
      </c>
      <c r="J18" s="30">
        <f>IF(OR($G18="",$H18=""),"",VLOOKUP($G18,hidden!$A$2:$C$48,3,0))</f>
        <v>42000</v>
      </c>
      <c r="K18" s="30">
        <f t="shared" si="1"/>
        <v>210000</v>
      </c>
      <c r="L18" s="30">
        <f t="shared" si="2"/>
        <v>0</v>
      </c>
      <c r="M18" s="30">
        <f t="shared" si="3"/>
        <v>210000</v>
      </c>
    </row>
    <row r="19" spans="1:13">
      <c r="A19" s="1">
        <f t="shared" si="0"/>
        <v>15</v>
      </c>
      <c r="B19" s="31" t="s">
        <v>67</v>
      </c>
      <c r="C19" s="32" t="s">
        <v>107</v>
      </c>
      <c r="D19" s="31" t="s">
        <v>146</v>
      </c>
      <c r="E19" s="32" t="s">
        <v>148</v>
      </c>
      <c r="F19" s="31" t="s">
        <v>151</v>
      </c>
      <c r="G19" s="32" t="s">
        <v>33</v>
      </c>
      <c r="H19" s="2">
        <v>6</v>
      </c>
      <c r="I19" s="1">
        <f>VLOOKUP($G19,hidden!$A$2:$C$448,2,0)</f>
        <v>24</v>
      </c>
      <c r="J19" s="30">
        <f>IF(OR($G19="",$H19=""),"",VLOOKUP($G19,hidden!$A$2:$C$48,3,0))</f>
        <v>30000</v>
      </c>
      <c r="K19" s="30">
        <f t="shared" si="1"/>
        <v>180000</v>
      </c>
      <c r="L19" s="30">
        <f t="shared" si="2"/>
        <v>0</v>
      </c>
      <c r="M19" s="30">
        <f t="shared" si="3"/>
        <v>180000</v>
      </c>
    </row>
    <row r="20" spans="1:13">
      <c r="A20" s="1">
        <f t="shared" si="0"/>
        <v>16</v>
      </c>
      <c r="B20" s="31" t="s">
        <v>67</v>
      </c>
      <c r="C20" s="32" t="s">
        <v>107</v>
      </c>
      <c r="D20" s="31" t="s">
        <v>147</v>
      </c>
      <c r="E20" s="32" t="s">
        <v>108</v>
      </c>
      <c r="F20" s="31" t="s">
        <v>8</v>
      </c>
      <c r="G20" s="32" t="s">
        <v>83</v>
      </c>
      <c r="H20" s="2">
        <v>1</v>
      </c>
      <c r="I20" s="1">
        <f>VLOOKUP($G20,hidden!$A$2:$C$448,2,0)</f>
        <v>28</v>
      </c>
      <c r="J20" s="30">
        <f>IF(OR($G20="",$H20=""),"",VLOOKUP($G20,hidden!$A$2:$C$48,3,0))</f>
        <v>39000</v>
      </c>
      <c r="K20" s="30">
        <f t="shared" si="1"/>
        <v>39000</v>
      </c>
      <c r="L20" s="30">
        <f t="shared" si="2"/>
        <v>0</v>
      </c>
      <c r="M20" s="30">
        <f t="shared" si="3"/>
        <v>39000</v>
      </c>
    </row>
    <row r="21" spans="1:13">
      <c r="A21" s="1">
        <f t="shared" si="0"/>
        <v>17</v>
      </c>
      <c r="B21" s="31" t="s">
        <v>67</v>
      </c>
      <c r="C21" s="32" t="s">
        <v>107</v>
      </c>
      <c r="D21" s="31" t="s">
        <v>144</v>
      </c>
      <c r="E21" s="32" t="s">
        <v>148</v>
      </c>
      <c r="F21" s="31" t="s">
        <v>149</v>
      </c>
      <c r="G21" s="32" t="s">
        <v>91</v>
      </c>
      <c r="H21" s="2">
        <v>2</v>
      </c>
      <c r="I21" s="1">
        <f>VLOOKUP($G21,hidden!$A$2:$C$448,2,0)</f>
        <v>42</v>
      </c>
      <c r="J21" s="30">
        <f>IF(OR($G21="",$H21=""),"",VLOOKUP($G21,hidden!$A$2:$C$48,3,0))</f>
        <v>55000</v>
      </c>
      <c r="K21" s="30">
        <f t="shared" si="1"/>
        <v>110000</v>
      </c>
      <c r="L21" s="30">
        <f t="shared" si="2"/>
        <v>0</v>
      </c>
      <c r="M21" s="30">
        <f t="shared" si="3"/>
        <v>110000</v>
      </c>
    </row>
    <row r="22" spans="1:13">
      <c r="A22" s="1">
        <f t="shared" si="0"/>
        <v>18</v>
      </c>
      <c r="B22" s="31" t="s">
        <v>67</v>
      </c>
      <c r="C22" s="32" t="s">
        <v>107</v>
      </c>
      <c r="D22" s="31" t="s">
        <v>145</v>
      </c>
      <c r="E22" s="32" t="s">
        <v>108</v>
      </c>
      <c r="F22" s="31" t="s">
        <v>150</v>
      </c>
      <c r="G22" s="32" t="s">
        <v>83</v>
      </c>
      <c r="H22" s="2">
        <v>3</v>
      </c>
      <c r="I22" s="1">
        <f>VLOOKUP($G22,hidden!$A$2:$C$448,2,0)</f>
        <v>28</v>
      </c>
      <c r="J22" s="30">
        <f>IF(OR($G22="",$H22=""),"",VLOOKUP($G22,hidden!$A$2:$C$48,3,0))</f>
        <v>39000</v>
      </c>
      <c r="K22" s="30">
        <f t="shared" si="1"/>
        <v>117000</v>
      </c>
      <c r="L22" s="30">
        <f t="shared" si="2"/>
        <v>0</v>
      </c>
      <c r="M22" s="30">
        <f t="shared" si="3"/>
        <v>117000</v>
      </c>
    </row>
    <row r="23" spans="1:13">
      <c r="A23" s="1">
        <f t="shared" si="0"/>
        <v>19</v>
      </c>
      <c r="B23" s="31" t="s">
        <v>67</v>
      </c>
      <c r="C23" s="32" t="s">
        <v>107</v>
      </c>
      <c r="D23" s="31" t="s">
        <v>146</v>
      </c>
      <c r="E23" s="32" t="s">
        <v>148</v>
      </c>
      <c r="F23" s="31" t="s">
        <v>151</v>
      </c>
      <c r="G23" s="32" t="s">
        <v>120</v>
      </c>
      <c r="H23" s="2">
        <v>4</v>
      </c>
      <c r="I23" s="1">
        <f>VLOOKUP($G23,hidden!$A$2:$C$448,2,0)</f>
        <v>39</v>
      </c>
      <c r="J23" s="30">
        <f>IF(OR($G23="",$H23=""),"",VLOOKUP($G23,hidden!$A$2:$C$48,3,0))</f>
        <v>55000</v>
      </c>
      <c r="K23" s="30">
        <f t="shared" si="1"/>
        <v>220000</v>
      </c>
      <c r="L23" s="30">
        <f t="shared" si="2"/>
        <v>0</v>
      </c>
      <c r="M23" s="30">
        <f t="shared" si="3"/>
        <v>220000</v>
      </c>
    </row>
    <row r="24" spans="1:13">
      <c r="A24" s="1">
        <f t="shared" si="0"/>
        <v>20</v>
      </c>
      <c r="B24" s="31" t="s">
        <v>67</v>
      </c>
      <c r="C24" s="32" t="s">
        <v>107</v>
      </c>
      <c r="D24" s="31" t="s">
        <v>147</v>
      </c>
      <c r="E24" s="32" t="s">
        <v>108</v>
      </c>
      <c r="F24" s="31" t="s">
        <v>8</v>
      </c>
      <c r="G24" s="32" t="s">
        <v>76</v>
      </c>
      <c r="H24" s="2">
        <v>5</v>
      </c>
      <c r="I24" s="1">
        <f>VLOOKUP($G24,hidden!$A$2:$C$448,2,0)</f>
        <v>4</v>
      </c>
      <c r="J24" s="30">
        <f>IF(OR($G24="",$H24=""),"",VLOOKUP($G24,hidden!$A$2:$C$48,3,0))</f>
        <v>30000</v>
      </c>
      <c r="K24" s="30">
        <f t="shared" si="1"/>
        <v>150000</v>
      </c>
      <c r="L24" s="30">
        <f t="shared" si="2"/>
        <v>3500</v>
      </c>
      <c r="M24" s="30">
        <f t="shared" si="3"/>
        <v>153500</v>
      </c>
    </row>
    <row r="26" spans="1:13">
      <c r="B26" s="5" t="s">
        <v>25</v>
      </c>
      <c r="C26" s="17"/>
      <c r="D26" s="16"/>
      <c r="L26" s="12" t="s">
        <v>10</v>
      </c>
      <c r="M26" s="13">
        <f>SUM(주문서항목[상품 소계])</f>
        <v>2738000</v>
      </c>
    </row>
    <row r="27" spans="1:13">
      <c r="B27" s="5" t="s">
        <v>24</v>
      </c>
      <c r="C27" s="18"/>
      <c r="D27" s="19"/>
      <c r="L27" s="14" t="s">
        <v>9</v>
      </c>
      <c r="M27" s="15">
        <f>SUM(주문서항목[배송비])</f>
        <v>14000</v>
      </c>
    </row>
    <row r="28" spans="1:13">
      <c r="B28" s="5" t="s">
        <v>26</v>
      </c>
      <c r="C28" s="16"/>
      <c r="D28" s="16"/>
      <c r="L28" s="4" t="s">
        <v>11</v>
      </c>
      <c r="M28" s="3">
        <f>SUM(M26:M27)</f>
        <v>2752000</v>
      </c>
    </row>
    <row r="29" spans="1:13">
      <c r="B29" s="5" t="s">
        <v>27</v>
      </c>
      <c r="C29" s="16"/>
      <c r="D29" s="16"/>
      <c r="E29" s="16"/>
      <c r="F29" s="16"/>
    </row>
    <row r="31" spans="1:13">
      <c r="B31" s="10" t="s">
        <v>19</v>
      </c>
      <c r="C31" s="11"/>
      <c r="D31" s="11" t="s">
        <v>20</v>
      </c>
      <c r="E31" s="11"/>
    </row>
    <row r="32" spans="1:13">
      <c r="B32" s="6" t="s">
        <v>16</v>
      </c>
      <c r="C32" s="6" t="s">
        <v>12</v>
      </c>
      <c r="D32" s="6"/>
      <c r="E32" s="6"/>
      <c r="F32" s="6"/>
    </row>
    <row r="33" spans="2:6">
      <c r="B33" s="7" t="s">
        <v>17</v>
      </c>
      <c r="C33" s="7" t="s">
        <v>28</v>
      </c>
      <c r="D33" s="7"/>
      <c r="E33" s="7"/>
      <c r="F33" s="7"/>
    </row>
    <row r="34" spans="2:6">
      <c r="B34" s="7" t="s">
        <v>18</v>
      </c>
      <c r="C34" s="7"/>
      <c r="D34" s="7"/>
      <c r="E34" s="7"/>
      <c r="F34" s="7"/>
    </row>
    <row r="35" spans="2:6">
      <c r="B35" s="8" t="s">
        <v>21</v>
      </c>
      <c r="C35" s="7"/>
      <c r="D35" s="7"/>
      <c r="E35" s="7"/>
      <c r="F35" s="7"/>
    </row>
    <row r="36" spans="2:6">
      <c r="B36" s="9" t="s">
        <v>143</v>
      </c>
      <c r="C36" s="9"/>
      <c r="D36" s="9"/>
      <c r="E36" s="9"/>
      <c r="F36" s="9"/>
    </row>
    <row r="37" spans="2:6">
      <c r="B37" s="28"/>
      <c r="C37" s="28"/>
      <c r="D37" s="28"/>
      <c r="E37" s="28"/>
      <c r="F37" s="28"/>
    </row>
    <row r="38" spans="2:6">
      <c r="C38" s="28"/>
      <c r="D38" s="28"/>
      <c r="E38" s="28"/>
      <c r="F38" s="28"/>
    </row>
    <row r="39" spans="2:6">
      <c r="C39" s="28"/>
      <c r="D39" s="28"/>
      <c r="E39" s="28"/>
      <c r="F39" s="28"/>
    </row>
  </sheetData>
  <sheetProtection formatCells="0" formatColumns="0" formatRows="0" insertColumns="0" insertRows="0" insertHyperlinks="0" deleteColumns="0" deleteRows="0" sort="0" autoFilter="0" pivotTables="0"/>
  <mergeCells count="2">
    <mergeCell ref="A1:E2"/>
    <mergeCell ref="F1:M2"/>
  </mergeCells>
  <phoneticPr fontId="3" type="noConversion"/>
  <dataValidations xWindow="853" yWindow="385" count="3">
    <dataValidation allowBlank="1" showInputMessage="1" showErrorMessage="1" promptTitle="자동계산되는 영역입니다. 입력하지 마세요." prompt=" " sqref="L26:M28 I4:M24" xr:uid="{EC459E7A-201C-447B-B6EE-500B941731ED}"/>
    <dataValidation allowBlank="1" showInputMessage="1" showErrorMessage="1" promptTitle="휴대전화 번호를 입력해주세요. " prompt=" " sqref="C4:C24 E4:E24" xr:uid="{5768AABD-431F-426B-A383-B716EBA0DAC9}"/>
    <dataValidation allowBlank="1" showInputMessage="1" showErrorMessage="1" promptTitle="우편번호는 입력하지 마세요." prompt="  " sqref="F4:F24" xr:uid="{150CB20F-3652-4720-B26A-B4430B9C5440}"/>
  </dataValidations>
  <hyperlinks>
    <hyperlink ref="B31" r:id="rId1" display="mailto:deuldabang@gmail.com" xr:uid="{8E0CC4B2-7A1D-4FE6-90D5-ABA5D1D6B458}"/>
  </hyperlinks>
  <pageMargins left="0.7" right="0.7" top="0.75" bottom="0.75" header="0.3" footer="0.3"/>
  <pageSetup paperSize="9" orientation="portrait" verticalDpi="0" r:id="rId2"/>
  <drawing r:id="rId3"/>
  <tableParts count="1">
    <tablePart r:id="rId4"/>
  </tableParts>
  <extLst>
    <ext xmlns:x14="http://schemas.microsoft.com/office/spreadsheetml/2009/9/main" uri="{CCE6A557-97BC-4b89-ADB6-D9C93CAAB3DF}">
      <x14:dataValidations xmlns:xm="http://schemas.microsoft.com/office/excel/2006/main" xWindow="853" yWindow="385" count="1">
        <x14:dataValidation type="list" allowBlank="1" showInputMessage="1" showErrorMessage="1" xr:uid="{A1DF0697-6DB5-4204-8BF9-F470000F0EA7}">
          <x14:formula1>
            <xm:f>hidden!$A$2:$A$48</xm:f>
          </x14:formula1>
          <xm:sqref>G5:G24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BE88B-BCA4-4FE3-8B6A-973E8437EFCD}">
  <dimension ref="A1:F48"/>
  <sheetViews>
    <sheetView topLeftCell="A22" workbookViewId="0">
      <selection activeCell="D36" sqref="D36"/>
    </sheetView>
  </sheetViews>
  <sheetFormatPr defaultRowHeight="16.5"/>
  <cols>
    <col min="1" max="1" width="38.125" customWidth="1"/>
    <col min="2" max="2" width="9.5" bestFit="1" customWidth="1"/>
    <col min="3" max="3" width="18" customWidth="1"/>
    <col min="4" max="5" width="35.125" style="1" bestFit="1" customWidth="1"/>
    <col min="6" max="6" width="255.625" style="1" bestFit="1" customWidth="1"/>
    <col min="7" max="7" width="255.625" bestFit="1" customWidth="1"/>
  </cols>
  <sheetData>
    <row r="1" spans="1:6">
      <c r="A1" s="1" t="s">
        <v>3</v>
      </c>
      <c r="B1" s="1" t="s">
        <v>1</v>
      </c>
      <c r="C1" s="1" t="s">
        <v>63</v>
      </c>
      <c r="D1" s="1" t="s">
        <v>66</v>
      </c>
      <c r="E1" s="1" t="s">
        <v>29</v>
      </c>
      <c r="F1" s="21" t="s">
        <v>47</v>
      </c>
    </row>
    <row r="2" spans="1:6">
      <c r="A2" s="29" t="s">
        <v>74</v>
      </c>
      <c r="B2" s="1">
        <v>1</v>
      </c>
      <c r="C2" s="20">
        <v>33000</v>
      </c>
      <c r="D2" s="1" t="s">
        <v>65</v>
      </c>
      <c r="E2" s="1" t="s">
        <v>35</v>
      </c>
      <c r="F2" t="s">
        <v>69</v>
      </c>
    </row>
    <row r="3" spans="1:6">
      <c r="A3" s="29" t="s">
        <v>36</v>
      </c>
      <c r="B3" s="1">
        <v>2</v>
      </c>
      <c r="C3" s="20">
        <v>30000</v>
      </c>
      <c r="D3" s="1" t="s">
        <v>65</v>
      </c>
      <c r="E3" s="1" t="s">
        <v>35</v>
      </c>
      <c r="F3" t="s">
        <v>70</v>
      </c>
    </row>
    <row r="4" spans="1:6">
      <c r="A4" s="29" t="s">
        <v>75</v>
      </c>
      <c r="B4" s="1">
        <v>3</v>
      </c>
      <c r="C4" s="20">
        <v>30000</v>
      </c>
      <c r="D4" s="1" t="s">
        <v>65</v>
      </c>
      <c r="E4" s="1" t="s">
        <v>35</v>
      </c>
      <c r="F4" t="s">
        <v>98</v>
      </c>
    </row>
    <row r="5" spans="1:6">
      <c r="A5" s="29" t="s">
        <v>76</v>
      </c>
      <c r="B5" s="1">
        <v>4</v>
      </c>
      <c r="C5" s="20">
        <v>30000</v>
      </c>
      <c r="D5" s="1" t="s">
        <v>65</v>
      </c>
      <c r="E5" s="1" t="s">
        <v>35</v>
      </c>
      <c r="F5" t="s">
        <v>99</v>
      </c>
    </row>
    <row r="6" spans="1:6">
      <c r="A6" s="29" t="s">
        <v>37</v>
      </c>
      <c r="B6" s="1">
        <v>5</v>
      </c>
      <c r="C6" s="20">
        <v>40000</v>
      </c>
      <c r="D6" s="1" t="s">
        <v>65</v>
      </c>
      <c r="E6" s="1" t="s">
        <v>35</v>
      </c>
      <c r="F6" t="s">
        <v>100</v>
      </c>
    </row>
    <row r="7" spans="1:6">
      <c r="A7" s="29" t="s">
        <v>38</v>
      </c>
      <c r="B7" s="1">
        <v>6</v>
      </c>
      <c r="C7" s="20">
        <v>43000</v>
      </c>
      <c r="D7" s="1" t="s">
        <v>65</v>
      </c>
      <c r="E7" s="1" t="s">
        <v>35</v>
      </c>
      <c r="F7" t="s">
        <v>71</v>
      </c>
    </row>
    <row r="8" spans="1:6">
      <c r="A8" s="29" t="s">
        <v>39</v>
      </c>
      <c r="B8" s="1">
        <v>7</v>
      </c>
      <c r="C8" s="20">
        <v>55000</v>
      </c>
      <c r="D8" s="1" t="s">
        <v>65</v>
      </c>
      <c r="E8" s="1" t="s">
        <v>35</v>
      </c>
      <c r="F8" t="s">
        <v>51</v>
      </c>
    </row>
    <row r="9" spans="1:6">
      <c r="A9" s="29" t="s">
        <v>40</v>
      </c>
      <c r="B9" s="1">
        <v>8</v>
      </c>
      <c r="C9" s="20">
        <v>40000</v>
      </c>
      <c r="D9" s="1" t="s">
        <v>65</v>
      </c>
      <c r="E9" s="1" t="s">
        <v>35</v>
      </c>
      <c r="F9" t="s">
        <v>52</v>
      </c>
    </row>
    <row r="10" spans="1:6">
      <c r="A10" s="29" t="s">
        <v>77</v>
      </c>
      <c r="B10" s="1">
        <v>9</v>
      </c>
      <c r="C10" s="20">
        <v>30000</v>
      </c>
      <c r="D10" s="1" t="s">
        <v>65</v>
      </c>
      <c r="E10" s="1" t="s">
        <v>35</v>
      </c>
      <c r="F10" t="s">
        <v>53</v>
      </c>
    </row>
    <row r="11" spans="1:6">
      <c r="A11" s="29" t="s">
        <v>110</v>
      </c>
      <c r="B11" s="1">
        <v>10</v>
      </c>
      <c r="C11" s="20">
        <v>30000</v>
      </c>
      <c r="D11" s="1" t="s">
        <v>64</v>
      </c>
      <c r="E11" s="1" t="s">
        <v>30</v>
      </c>
      <c r="F11" t="s">
        <v>124</v>
      </c>
    </row>
    <row r="12" spans="1:6">
      <c r="A12" s="29" t="s">
        <v>111</v>
      </c>
      <c r="B12" s="1">
        <v>11</v>
      </c>
      <c r="C12" s="20">
        <v>42000</v>
      </c>
      <c r="D12" s="1" t="s">
        <v>97</v>
      </c>
      <c r="E12" s="1" t="s">
        <v>30</v>
      </c>
      <c r="F12" t="s">
        <v>125</v>
      </c>
    </row>
    <row r="13" spans="1:6">
      <c r="A13" s="29" t="s">
        <v>68</v>
      </c>
      <c r="B13" s="1">
        <v>12</v>
      </c>
      <c r="C13" s="20">
        <v>30000</v>
      </c>
      <c r="D13" s="1" t="s">
        <v>64</v>
      </c>
      <c r="E13" s="1" t="s">
        <v>30</v>
      </c>
      <c r="F13" t="s">
        <v>126</v>
      </c>
    </row>
    <row r="14" spans="1:6">
      <c r="A14" s="29" t="s">
        <v>112</v>
      </c>
      <c r="B14" s="1">
        <v>13</v>
      </c>
      <c r="C14" s="20">
        <v>40000</v>
      </c>
      <c r="D14" s="1" t="s">
        <v>64</v>
      </c>
      <c r="E14" s="1" t="s">
        <v>30</v>
      </c>
      <c r="F14" t="s">
        <v>127</v>
      </c>
    </row>
    <row r="15" spans="1:6">
      <c r="A15" s="29" t="s">
        <v>31</v>
      </c>
      <c r="B15" s="1">
        <v>14</v>
      </c>
      <c r="C15" s="20">
        <v>28000</v>
      </c>
      <c r="D15" s="1" t="s">
        <v>64</v>
      </c>
      <c r="E15" s="1" t="s">
        <v>30</v>
      </c>
      <c r="F15" t="s">
        <v>72</v>
      </c>
    </row>
    <row r="16" spans="1:6">
      <c r="A16" s="29" t="s">
        <v>78</v>
      </c>
      <c r="B16" s="1">
        <v>15</v>
      </c>
      <c r="C16" s="20">
        <v>42000</v>
      </c>
      <c r="D16" s="1" t="s">
        <v>64</v>
      </c>
      <c r="E16" s="1" t="s">
        <v>30</v>
      </c>
      <c r="F16" t="s">
        <v>101</v>
      </c>
    </row>
    <row r="17" spans="1:6">
      <c r="A17" s="29" t="s">
        <v>113</v>
      </c>
      <c r="B17" s="1">
        <v>16</v>
      </c>
      <c r="C17" s="20">
        <v>22000</v>
      </c>
      <c r="D17" s="1" t="s">
        <v>64</v>
      </c>
      <c r="E17" s="1" t="s">
        <v>30</v>
      </c>
      <c r="F17" t="s">
        <v>128</v>
      </c>
    </row>
    <row r="18" spans="1:6">
      <c r="A18" s="29" t="s">
        <v>114</v>
      </c>
      <c r="B18" s="1">
        <v>17</v>
      </c>
      <c r="C18" s="20">
        <v>30000</v>
      </c>
      <c r="D18" s="1" t="s">
        <v>64</v>
      </c>
      <c r="E18" s="1" t="s">
        <v>30</v>
      </c>
      <c r="F18" t="s">
        <v>129</v>
      </c>
    </row>
    <row r="19" spans="1:6">
      <c r="A19" s="29" t="s">
        <v>115</v>
      </c>
      <c r="B19" s="1">
        <v>18</v>
      </c>
      <c r="C19" s="20">
        <v>40000</v>
      </c>
      <c r="D19" s="1" t="s">
        <v>97</v>
      </c>
      <c r="E19" s="1" t="s">
        <v>30</v>
      </c>
      <c r="F19" t="s">
        <v>130</v>
      </c>
    </row>
    <row r="20" spans="1:6">
      <c r="A20" s="29" t="s">
        <v>79</v>
      </c>
      <c r="B20" s="1">
        <v>19</v>
      </c>
      <c r="C20" s="20">
        <v>40000</v>
      </c>
      <c r="D20" s="1" t="s">
        <v>97</v>
      </c>
      <c r="E20" s="1" t="s">
        <v>32</v>
      </c>
      <c r="F20" t="s">
        <v>48</v>
      </c>
    </row>
    <row r="21" spans="1:6">
      <c r="A21" s="29" t="s">
        <v>80</v>
      </c>
      <c r="B21" s="1">
        <v>20</v>
      </c>
      <c r="C21" s="20">
        <v>50000</v>
      </c>
      <c r="D21" s="1" t="s">
        <v>97</v>
      </c>
      <c r="E21" s="1" t="s">
        <v>32</v>
      </c>
      <c r="F21" t="s">
        <v>102</v>
      </c>
    </row>
    <row r="22" spans="1:6">
      <c r="A22" s="29" t="s">
        <v>81</v>
      </c>
      <c r="B22" s="1">
        <v>21</v>
      </c>
      <c r="C22" s="20">
        <v>55000</v>
      </c>
      <c r="D22" s="1" t="s">
        <v>97</v>
      </c>
      <c r="E22" s="1" t="s">
        <v>32</v>
      </c>
      <c r="F22" t="s">
        <v>103</v>
      </c>
    </row>
    <row r="23" spans="1:6">
      <c r="A23" s="29" t="s">
        <v>116</v>
      </c>
      <c r="B23" s="1">
        <v>22</v>
      </c>
      <c r="C23" s="20">
        <v>45000</v>
      </c>
      <c r="D23" s="1" t="s">
        <v>97</v>
      </c>
      <c r="E23" s="1" t="s">
        <v>32</v>
      </c>
      <c r="F23" t="s">
        <v>104</v>
      </c>
    </row>
    <row r="24" spans="1:6">
      <c r="A24" s="29" t="s">
        <v>82</v>
      </c>
      <c r="B24" s="1">
        <v>23</v>
      </c>
      <c r="C24" s="20">
        <v>42000</v>
      </c>
      <c r="D24" s="1" t="s">
        <v>97</v>
      </c>
      <c r="E24" s="1" t="s">
        <v>32</v>
      </c>
      <c r="F24" t="s">
        <v>105</v>
      </c>
    </row>
    <row r="25" spans="1:6">
      <c r="A25" s="29" t="s">
        <v>153</v>
      </c>
      <c r="B25" s="1">
        <v>24</v>
      </c>
      <c r="C25" s="20">
        <v>30000</v>
      </c>
      <c r="D25" s="1" t="s">
        <v>97</v>
      </c>
      <c r="E25" s="1" t="s">
        <v>32</v>
      </c>
      <c r="F25" t="s">
        <v>49</v>
      </c>
    </row>
    <row r="26" spans="1:6">
      <c r="A26" s="29" t="s">
        <v>34</v>
      </c>
      <c r="B26" s="1">
        <v>25</v>
      </c>
      <c r="C26" s="20">
        <v>55000</v>
      </c>
      <c r="D26" s="1" t="s">
        <v>97</v>
      </c>
      <c r="E26" s="1" t="s">
        <v>32</v>
      </c>
      <c r="F26" t="s">
        <v>50</v>
      </c>
    </row>
    <row r="27" spans="1:6">
      <c r="A27" s="29" t="s">
        <v>152</v>
      </c>
      <c r="B27" s="1">
        <v>26</v>
      </c>
      <c r="C27" s="20">
        <v>35000</v>
      </c>
      <c r="D27" s="1" t="s">
        <v>97</v>
      </c>
      <c r="E27" s="1" t="s">
        <v>32</v>
      </c>
      <c r="F27" t="s">
        <v>131</v>
      </c>
    </row>
    <row r="28" spans="1:6">
      <c r="A28" s="29" t="s">
        <v>154</v>
      </c>
      <c r="B28" s="1">
        <v>27</v>
      </c>
      <c r="C28" s="20">
        <v>55000</v>
      </c>
      <c r="D28" s="1" t="s">
        <v>97</v>
      </c>
      <c r="E28" s="1" t="s">
        <v>32</v>
      </c>
      <c r="F28" t="s">
        <v>132</v>
      </c>
    </row>
    <row r="29" spans="1:6">
      <c r="A29" s="29" t="s">
        <v>83</v>
      </c>
      <c r="B29" s="1">
        <v>28</v>
      </c>
      <c r="C29" s="20">
        <v>39000</v>
      </c>
      <c r="D29" s="1" t="s">
        <v>97</v>
      </c>
      <c r="E29" s="1" t="s">
        <v>41</v>
      </c>
      <c r="F29" t="s">
        <v>54</v>
      </c>
    </row>
    <row r="30" spans="1:6">
      <c r="A30" s="29" t="s">
        <v>42</v>
      </c>
      <c r="B30" s="1">
        <v>29</v>
      </c>
      <c r="C30" s="20">
        <v>92000</v>
      </c>
      <c r="D30" s="1" t="s">
        <v>97</v>
      </c>
      <c r="E30" s="1" t="s">
        <v>41</v>
      </c>
      <c r="F30" t="s">
        <v>55</v>
      </c>
    </row>
    <row r="31" spans="1:6">
      <c r="A31" s="29" t="s">
        <v>84</v>
      </c>
      <c r="B31" s="1">
        <v>30</v>
      </c>
      <c r="C31" s="20">
        <v>40000</v>
      </c>
      <c r="D31" s="1" t="s">
        <v>97</v>
      </c>
      <c r="E31" s="1" t="s">
        <v>123</v>
      </c>
      <c r="F31" t="s">
        <v>133</v>
      </c>
    </row>
    <row r="32" spans="1:6">
      <c r="A32" s="29" t="s">
        <v>85</v>
      </c>
      <c r="B32" s="1">
        <v>31</v>
      </c>
      <c r="C32" s="20">
        <v>50000</v>
      </c>
      <c r="D32" s="1" t="s">
        <v>97</v>
      </c>
      <c r="E32" s="1" t="s">
        <v>123</v>
      </c>
      <c r="F32" t="s">
        <v>134</v>
      </c>
    </row>
    <row r="33" spans="1:6">
      <c r="A33" s="29" t="s">
        <v>89</v>
      </c>
      <c r="B33" s="1">
        <v>32</v>
      </c>
      <c r="C33" s="20">
        <v>55000</v>
      </c>
      <c r="D33" s="1" t="s">
        <v>97</v>
      </c>
      <c r="E33" s="1" t="s">
        <v>45</v>
      </c>
      <c r="F33" t="s">
        <v>56</v>
      </c>
    </row>
    <row r="34" spans="1:6">
      <c r="A34" s="29" t="s">
        <v>90</v>
      </c>
      <c r="B34" s="1">
        <v>33</v>
      </c>
      <c r="C34" s="20">
        <v>45000</v>
      </c>
      <c r="D34" s="1" t="s">
        <v>97</v>
      </c>
      <c r="E34" s="1" t="s">
        <v>45</v>
      </c>
      <c r="F34" t="s">
        <v>73</v>
      </c>
    </row>
    <row r="35" spans="1:6">
      <c r="A35" s="29" t="s">
        <v>86</v>
      </c>
      <c r="B35" s="1">
        <v>34</v>
      </c>
      <c r="C35" s="20">
        <v>70000</v>
      </c>
      <c r="D35" s="1" t="s">
        <v>97</v>
      </c>
      <c r="E35" s="1" t="s">
        <v>43</v>
      </c>
      <c r="F35" t="s">
        <v>135</v>
      </c>
    </row>
    <row r="36" spans="1:6">
      <c r="A36" s="29" t="s">
        <v>87</v>
      </c>
      <c r="B36" s="1">
        <v>35</v>
      </c>
      <c r="C36" s="20">
        <v>60000</v>
      </c>
      <c r="D36" s="1" t="s">
        <v>97</v>
      </c>
      <c r="E36" s="1" t="s">
        <v>43</v>
      </c>
      <c r="F36" t="s">
        <v>136</v>
      </c>
    </row>
    <row r="37" spans="1:6">
      <c r="A37" s="29" t="s">
        <v>88</v>
      </c>
      <c r="B37" s="1">
        <v>36</v>
      </c>
      <c r="C37" s="20">
        <v>80000</v>
      </c>
      <c r="D37" s="1" t="s">
        <v>97</v>
      </c>
      <c r="E37" s="1" t="s">
        <v>43</v>
      </c>
      <c r="F37" t="s">
        <v>137</v>
      </c>
    </row>
    <row r="38" spans="1:6">
      <c r="A38" s="29" t="s">
        <v>118</v>
      </c>
      <c r="B38" s="1">
        <v>37</v>
      </c>
      <c r="C38" s="20">
        <v>45000</v>
      </c>
      <c r="D38" s="1" t="s">
        <v>97</v>
      </c>
      <c r="E38" s="1" t="s">
        <v>44</v>
      </c>
      <c r="F38" t="s">
        <v>138</v>
      </c>
    </row>
    <row r="39" spans="1:6">
      <c r="A39" s="29" t="s">
        <v>119</v>
      </c>
      <c r="B39" s="1">
        <v>38</v>
      </c>
      <c r="C39" s="20">
        <v>36000</v>
      </c>
      <c r="D39" s="1" t="s">
        <v>97</v>
      </c>
      <c r="E39" s="1" t="s">
        <v>44</v>
      </c>
      <c r="F39" t="s">
        <v>139</v>
      </c>
    </row>
    <row r="40" spans="1:6">
      <c r="A40" s="29" t="s">
        <v>120</v>
      </c>
      <c r="B40" s="1">
        <v>39</v>
      </c>
      <c r="C40" s="20">
        <v>55000</v>
      </c>
      <c r="D40" s="1" t="s">
        <v>97</v>
      </c>
      <c r="E40" s="1" t="s">
        <v>44</v>
      </c>
      <c r="F40" t="s">
        <v>140</v>
      </c>
    </row>
    <row r="41" spans="1:6">
      <c r="A41" s="29" t="s">
        <v>121</v>
      </c>
      <c r="B41" s="1">
        <v>40</v>
      </c>
      <c r="C41" s="20">
        <v>50000</v>
      </c>
      <c r="D41" s="1" t="s">
        <v>97</v>
      </c>
      <c r="E41" s="1" t="s">
        <v>46</v>
      </c>
      <c r="F41" t="s">
        <v>141</v>
      </c>
    </row>
    <row r="42" spans="1:6">
      <c r="A42" s="29" t="s">
        <v>122</v>
      </c>
      <c r="B42" s="1">
        <v>41</v>
      </c>
      <c r="C42" s="20">
        <v>110000</v>
      </c>
      <c r="D42" s="1" t="s">
        <v>97</v>
      </c>
      <c r="E42" s="1" t="s">
        <v>46</v>
      </c>
      <c r="F42" s="21" t="s">
        <v>142</v>
      </c>
    </row>
    <row r="43" spans="1:6">
      <c r="A43" s="29" t="s">
        <v>91</v>
      </c>
      <c r="B43" s="1">
        <v>42</v>
      </c>
      <c r="C43" s="20">
        <v>55000</v>
      </c>
      <c r="D43" s="1" t="s">
        <v>97</v>
      </c>
      <c r="E43" s="1" t="s">
        <v>46</v>
      </c>
      <c r="F43" s="21" t="s">
        <v>57</v>
      </c>
    </row>
    <row r="44" spans="1:6">
      <c r="A44" s="29" t="s">
        <v>92</v>
      </c>
      <c r="B44" s="1">
        <v>43</v>
      </c>
      <c r="C44" s="20">
        <v>55000</v>
      </c>
      <c r="D44" s="1" t="s">
        <v>97</v>
      </c>
      <c r="E44" s="1" t="s">
        <v>46</v>
      </c>
      <c r="F44" s="21" t="s">
        <v>58</v>
      </c>
    </row>
    <row r="45" spans="1:6">
      <c r="A45" s="29" t="s">
        <v>93</v>
      </c>
      <c r="B45" s="1">
        <v>44</v>
      </c>
      <c r="C45" s="20">
        <v>55000</v>
      </c>
      <c r="D45" s="1" t="s">
        <v>97</v>
      </c>
      <c r="E45" s="1" t="s">
        <v>46</v>
      </c>
      <c r="F45" s="21" t="s">
        <v>59</v>
      </c>
    </row>
    <row r="46" spans="1:6">
      <c r="A46" s="29" t="s">
        <v>94</v>
      </c>
      <c r="B46" s="1">
        <v>45</v>
      </c>
      <c r="C46" s="20">
        <v>55000</v>
      </c>
      <c r="D46" s="1" t="s">
        <v>97</v>
      </c>
      <c r="E46" s="1" t="s">
        <v>46</v>
      </c>
      <c r="F46" s="21" t="s">
        <v>60</v>
      </c>
    </row>
    <row r="47" spans="1:6" s="19" customFormat="1">
      <c r="A47" s="29" t="s">
        <v>95</v>
      </c>
      <c r="B47" s="1">
        <v>46</v>
      </c>
      <c r="C47" s="20">
        <v>55000</v>
      </c>
      <c r="D47" s="1" t="s">
        <v>97</v>
      </c>
      <c r="E47" s="1" t="s">
        <v>46</v>
      </c>
      <c r="F47" s="21" t="s">
        <v>61</v>
      </c>
    </row>
    <row r="48" spans="1:6" s="19" customFormat="1">
      <c r="A48" s="29" t="s">
        <v>96</v>
      </c>
      <c r="B48" s="1">
        <v>47</v>
      </c>
      <c r="C48" s="20">
        <v>55000</v>
      </c>
      <c r="D48" s="1" t="s">
        <v>97</v>
      </c>
      <c r="E48" s="1" t="s">
        <v>46</v>
      </c>
      <c r="F48" s="21" t="s">
        <v>62</v>
      </c>
    </row>
  </sheetData>
  <phoneticPr fontId="3" type="noConversion"/>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6EF40-C5E4-4278-81C0-CAC06411DED7}">
  <dimension ref="A1:F48"/>
  <sheetViews>
    <sheetView topLeftCell="A19" workbookViewId="0">
      <selection activeCell="C36" sqref="C36"/>
    </sheetView>
  </sheetViews>
  <sheetFormatPr defaultRowHeight="16.5"/>
  <cols>
    <col min="1" max="1" width="38.125" customWidth="1"/>
    <col min="2" max="2" width="9.5" bestFit="1" customWidth="1"/>
    <col min="3" max="3" width="18" customWidth="1"/>
    <col min="4" max="5" width="35.125" style="1" bestFit="1" customWidth="1"/>
    <col min="6" max="6" width="255.625" style="1" bestFit="1" customWidth="1"/>
    <col min="7" max="7" width="255.625" bestFit="1" customWidth="1"/>
  </cols>
  <sheetData>
    <row r="1" spans="1:6">
      <c r="A1" s="1" t="s">
        <v>3</v>
      </c>
      <c r="B1" s="1" t="s">
        <v>1</v>
      </c>
      <c r="C1" s="1" t="s">
        <v>63</v>
      </c>
      <c r="D1" s="1" t="s">
        <v>66</v>
      </c>
      <c r="E1" s="1" t="s">
        <v>29</v>
      </c>
      <c r="F1" s="21" t="s">
        <v>47</v>
      </c>
    </row>
    <row r="2" spans="1:6">
      <c r="A2" s="29" t="s">
        <v>74</v>
      </c>
      <c r="B2" s="1">
        <v>1</v>
      </c>
      <c r="C2" s="20">
        <v>33000</v>
      </c>
      <c r="D2" s="1" t="s">
        <v>65</v>
      </c>
      <c r="E2" s="1" t="s">
        <v>35</v>
      </c>
      <c r="F2" t="s">
        <v>69</v>
      </c>
    </row>
    <row r="3" spans="1:6">
      <c r="A3" s="29" t="s">
        <v>36</v>
      </c>
      <c r="B3" s="1">
        <v>2</v>
      </c>
      <c r="C3" s="20">
        <v>30000</v>
      </c>
      <c r="D3" s="1" t="s">
        <v>65</v>
      </c>
      <c r="E3" s="1" t="s">
        <v>35</v>
      </c>
      <c r="F3" t="s">
        <v>70</v>
      </c>
    </row>
    <row r="4" spans="1:6">
      <c r="A4" s="29" t="s">
        <v>75</v>
      </c>
      <c r="B4" s="1">
        <v>3</v>
      </c>
      <c r="C4" s="20">
        <v>30000</v>
      </c>
      <c r="D4" s="1" t="s">
        <v>65</v>
      </c>
      <c r="E4" s="1" t="s">
        <v>35</v>
      </c>
      <c r="F4" t="s">
        <v>98</v>
      </c>
    </row>
    <row r="5" spans="1:6">
      <c r="A5" s="29" t="s">
        <v>76</v>
      </c>
      <c r="B5" s="1">
        <v>4</v>
      </c>
      <c r="C5" s="20">
        <v>30000</v>
      </c>
      <c r="D5" s="1" t="s">
        <v>65</v>
      </c>
      <c r="E5" s="1" t="s">
        <v>35</v>
      </c>
      <c r="F5" t="s">
        <v>99</v>
      </c>
    </row>
    <row r="6" spans="1:6">
      <c r="A6" s="29" t="s">
        <v>37</v>
      </c>
      <c r="B6" s="1">
        <v>5</v>
      </c>
      <c r="C6" s="20">
        <v>40000</v>
      </c>
      <c r="D6" s="1" t="s">
        <v>65</v>
      </c>
      <c r="E6" s="1" t="s">
        <v>35</v>
      </c>
      <c r="F6" t="s">
        <v>100</v>
      </c>
    </row>
    <row r="7" spans="1:6">
      <c r="A7" s="29" t="s">
        <v>38</v>
      </c>
      <c r="B7" s="1">
        <v>6</v>
      </c>
      <c r="C7" s="20">
        <v>43000</v>
      </c>
      <c r="D7" s="1" t="s">
        <v>65</v>
      </c>
      <c r="E7" s="1" t="s">
        <v>35</v>
      </c>
      <c r="F7" t="s">
        <v>71</v>
      </c>
    </row>
    <row r="8" spans="1:6">
      <c r="A8" s="29" t="s">
        <v>39</v>
      </c>
      <c r="B8" s="1">
        <v>7</v>
      </c>
      <c r="C8" s="20">
        <v>55000</v>
      </c>
      <c r="D8" s="1" t="s">
        <v>65</v>
      </c>
      <c r="E8" s="1" t="s">
        <v>35</v>
      </c>
      <c r="F8" t="s">
        <v>51</v>
      </c>
    </row>
    <row r="9" spans="1:6">
      <c r="A9" s="29" t="s">
        <v>40</v>
      </c>
      <c r="B9" s="1">
        <v>8</v>
      </c>
      <c r="C9" s="20">
        <v>40000</v>
      </c>
      <c r="D9" s="1" t="s">
        <v>65</v>
      </c>
      <c r="E9" s="1" t="s">
        <v>35</v>
      </c>
      <c r="F9" t="s">
        <v>52</v>
      </c>
    </row>
    <row r="10" spans="1:6">
      <c r="A10" s="29" t="s">
        <v>77</v>
      </c>
      <c r="B10" s="1">
        <v>9</v>
      </c>
      <c r="C10" s="20">
        <v>30000</v>
      </c>
      <c r="D10" s="1" t="s">
        <v>65</v>
      </c>
      <c r="E10" s="1" t="s">
        <v>35</v>
      </c>
      <c r="F10" t="s">
        <v>53</v>
      </c>
    </row>
    <row r="11" spans="1:6">
      <c r="A11" s="29" t="s">
        <v>110</v>
      </c>
      <c r="B11" s="1">
        <v>10</v>
      </c>
      <c r="C11" s="20">
        <v>30000</v>
      </c>
      <c r="D11" s="1" t="s">
        <v>64</v>
      </c>
      <c r="E11" s="1" t="s">
        <v>30</v>
      </c>
      <c r="F11" t="s">
        <v>124</v>
      </c>
    </row>
    <row r="12" spans="1:6">
      <c r="A12" s="29" t="s">
        <v>111</v>
      </c>
      <c r="B12" s="1">
        <v>11</v>
      </c>
      <c r="C12" s="20">
        <v>42000</v>
      </c>
      <c r="D12" s="1" t="s">
        <v>97</v>
      </c>
      <c r="E12" s="1" t="s">
        <v>30</v>
      </c>
      <c r="F12" t="s">
        <v>125</v>
      </c>
    </row>
    <row r="13" spans="1:6">
      <c r="A13" s="29" t="s">
        <v>68</v>
      </c>
      <c r="B13" s="1">
        <v>12</v>
      </c>
      <c r="C13" s="20">
        <v>30000</v>
      </c>
      <c r="D13" s="1" t="s">
        <v>64</v>
      </c>
      <c r="E13" s="1" t="s">
        <v>30</v>
      </c>
      <c r="F13" t="s">
        <v>126</v>
      </c>
    </row>
    <row r="14" spans="1:6">
      <c r="A14" s="29" t="s">
        <v>112</v>
      </c>
      <c r="B14" s="1">
        <v>13</v>
      </c>
      <c r="C14" s="20">
        <v>40000</v>
      </c>
      <c r="D14" s="1" t="s">
        <v>64</v>
      </c>
      <c r="E14" s="1" t="s">
        <v>30</v>
      </c>
      <c r="F14" t="s">
        <v>127</v>
      </c>
    </row>
    <row r="15" spans="1:6">
      <c r="A15" s="29" t="s">
        <v>31</v>
      </c>
      <c r="B15" s="1">
        <v>14</v>
      </c>
      <c r="C15" s="20">
        <v>28000</v>
      </c>
      <c r="D15" s="1" t="s">
        <v>64</v>
      </c>
      <c r="E15" s="1" t="s">
        <v>30</v>
      </c>
      <c r="F15" t="s">
        <v>72</v>
      </c>
    </row>
    <row r="16" spans="1:6">
      <c r="A16" s="29" t="s">
        <v>78</v>
      </c>
      <c r="B16" s="1">
        <v>15</v>
      </c>
      <c r="C16" s="20">
        <v>42000</v>
      </c>
      <c r="D16" s="1" t="s">
        <v>64</v>
      </c>
      <c r="E16" s="1" t="s">
        <v>30</v>
      </c>
      <c r="F16" t="s">
        <v>101</v>
      </c>
    </row>
    <row r="17" spans="1:6">
      <c r="A17" s="29" t="s">
        <v>113</v>
      </c>
      <c r="B17" s="1">
        <v>16</v>
      </c>
      <c r="C17" s="20">
        <v>22000</v>
      </c>
      <c r="D17" s="1" t="s">
        <v>64</v>
      </c>
      <c r="E17" s="1" t="s">
        <v>30</v>
      </c>
      <c r="F17" t="s">
        <v>128</v>
      </c>
    </row>
    <row r="18" spans="1:6">
      <c r="A18" s="29" t="s">
        <v>114</v>
      </c>
      <c r="B18" s="1">
        <v>17</v>
      </c>
      <c r="C18" s="20">
        <v>30000</v>
      </c>
      <c r="D18" s="1" t="s">
        <v>64</v>
      </c>
      <c r="E18" s="1" t="s">
        <v>30</v>
      </c>
      <c r="F18" t="s">
        <v>129</v>
      </c>
    </row>
    <row r="19" spans="1:6">
      <c r="A19" s="29" t="s">
        <v>115</v>
      </c>
      <c r="B19" s="1">
        <v>18</v>
      </c>
      <c r="C19" s="20">
        <v>40000</v>
      </c>
      <c r="D19" s="1" t="s">
        <v>97</v>
      </c>
      <c r="E19" s="1" t="s">
        <v>30</v>
      </c>
      <c r="F19" t="s">
        <v>130</v>
      </c>
    </row>
    <row r="20" spans="1:6">
      <c r="A20" s="29" t="s">
        <v>79</v>
      </c>
      <c r="B20" s="1">
        <v>19</v>
      </c>
      <c r="C20" s="20">
        <v>40000</v>
      </c>
      <c r="D20" s="1" t="s">
        <v>97</v>
      </c>
      <c r="E20" s="1" t="s">
        <v>32</v>
      </c>
      <c r="F20" t="s">
        <v>48</v>
      </c>
    </row>
    <row r="21" spans="1:6">
      <c r="A21" s="29" t="s">
        <v>80</v>
      </c>
      <c r="B21" s="1">
        <v>20</v>
      </c>
      <c r="C21" s="20">
        <v>50000</v>
      </c>
      <c r="D21" s="1" t="s">
        <v>97</v>
      </c>
      <c r="E21" s="1" t="s">
        <v>32</v>
      </c>
      <c r="F21" t="s">
        <v>102</v>
      </c>
    </row>
    <row r="22" spans="1:6">
      <c r="A22" s="29" t="s">
        <v>81</v>
      </c>
      <c r="B22" s="1">
        <v>21</v>
      </c>
      <c r="C22" s="20">
        <v>55000</v>
      </c>
      <c r="D22" s="1" t="s">
        <v>97</v>
      </c>
      <c r="E22" s="1" t="s">
        <v>32</v>
      </c>
      <c r="F22" t="s">
        <v>103</v>
      </c>
    </row>
    <row r="23" spans="1:6">
      <c r="A23" s="29" t="s">
        <v>116</v>
      </c>
      <c r="B23" s="1">
        <v>22</v>
      </c>
      <c r="C23" s="20">
        <v>45000</v>
      </c>
      <c r="D23" s="1" t="s">
        <v>97</v>
      </c>
      <c r="E23" s="1" t="s">
        <v>32</v>
      </c>
      <c r="F23" t="s">
        <v>104</v>
      </c>
    </row>
    <row r="24" spans="1:6">
      <c r="A24" s="29" t="s">
        <v>82</v>
      </c>
      <c r="B24" s="1">
        <v>23</v>
      </c>
      <c r="C24" s="20">
        <v>42000</v>
      </c>
      <c r="D24" s="1" t="s">
        <v>97</v>
      </c>
      <c r="E24" s="1" t="s">
        <v>32</v>
      </c>
      <c r="F24" t="s">
        <v>105</v>
      </c>
    </row>
    <row r="25" spans="1:6">
      <c r="A25" s="29" t="s">
        <v>153</v>
      </c>
      <c r="B25" s="1">
        <v>24</v>
      </c>
      <c r="C25" s="20">
        <v>30000</v>
      </c>
      <c r="D25" s="1" t="s">
        <v>97</v>
      </c>
      <c r="E25" s="1" t="s">
        <v>32</v>
      </c>
      <c r="F25" t="s">
        <v>49</v>
      </c>
    </row>
    <row r="26" spans="1:6">
      <c r="A26" s="29" t="s">
        <v>34</v>
      </c>
      <c r="B26" s="1">
        <v>25</v>
      </c>
      <c r="C26" s="20">
        <v>55000</v>
      </c>
      <c r="D26" s="1" t="s">
        <v>97</v>
      </c>
      <c r="E26" s="1" t="s">
        <v>32</v>
      </c>
      <c r="F26" t="s">
        <v>50</v>
      </c>
    </row>
    <row r="27" spans="1:6">
      <c r="A27" s="29" t="s">
        <v>152</v>
      </c>
      <c r="B27" s="1">
        <v>26</v>
      </c>
      <c r="C27" s="20">
        <v>35000</v>
      </c>
      <c r="D27" s="1" t="s">
        <v>97</v>
      </c>
      <c r="E27" s="1" t="s">
        <v>32</v>
      </c>
      <c r="F27" t="s">
        <v>131</v>
      </c>
    </row>
    <row r="28" spans="1:6">
      <c r="A28" s="29" t="s">
        <v>117</v>
      </c>
      <c r="B28" s="1">
        <v>27</v>
      </c>
      <c r="C28" s="20">
        <v>55000</v>
      </c>
      <c r="D28" s="1" t="s">
        <v>97</v>
      </c>
      <c r="E28" s="1" t="s">
        <v>32</v>
      </c>
      <c r="F28" t="s">
        <v>132</v>
      </c>
    </row>
    <row r="29" spans="1:6">
      <c r="A29" s="29" t="s">
        <v>83</v>
      </c>
      <c r="B29" s="1">
        <v>28</v>
      </c>
      <c r="C29" s="20">
        <v>39000</v>
      </c>
      <c r="D29" s="1" t="s">
        <v>97</v>
      </c>
      <c r="E29" s="1" t="s">
        <v>41</v>
      </c>
      <c r="F29" t="s">
        <v>54</v>
      </c>
    </row>
    <row r="30" spans="1:6">
      <c r="A30" s="29" t="s">
        <v>42</v>
      </c>
      <c r="B30" s="1">
        <v>29</v>
      </c>
      <c r="C30" s="20">
        <v>92000</v>
      </c>
      <c r="D30" s="1" t="s">
        <v>97</v>
      </c>
      <c r="E30" s="1" t="s">
        <v>41</v>
      </c>
      <c r="F30" t="s">
        <v>55</v>
      </c>
    </row>
    <row r="31" spans="1:6">
      <c r="A31" s="29" t="s">
        <v>84</v>
      </c>
      <c r="B31" s="1">
        <v>30</v>
      </c>
      <c r="C31" s="20">
        <v>40000</v>
      </c>
      <c r="D31" s="1" t="s">
        <v>97</v>
      </c>
      <c r="E31" s="1" t="s">
        <v>123</v>
      </c>
      <c r="F31" t="s">
        <v>133</v>
      </c>
    </row>
    <row r="32" spans="1:6">
      <c r="A32" s="29" t="s">
        <v>85</v>
      </c>
      <c r="B32" s="1">
        <v>31</v>
      </c>
      <c r="C32" s="20">
        <v>50000</v>
      </c>
      <c r="D32" s="1" t="s">
        <v>97</v>
      </c>
      <c r="E32" s="1" t="s">
        <v>123</v>
      </c>
      <c r="F32" t="s">
        <v>134</v>
      </c>
    </row>
    <row r="33" spans="1:6">
      <c r="A33" s="29" t="s">
        <v>89</v>
      </c>
      <c r="B33" s="1">
        <v>32</v>
      </c>
      <c r="C33" s="20">
        <v>55000</v>
      </c>
      <c r="D33" s="1" t="s">
        <v>97</v>
      </c>
      <c r="E33" s="1" t="s">
        <v>45</v>
      </c>
      <c r="F33" t="s">
        <v>56</v>
      </c>
    </row>
    <row r="34" spans="1:6">
      <c r="A34" s="29" t="s">
        <v>90</v>
      </c>
      <c r="B34" s="1">
        <v>33</v>
      </c>
      <c r="C34" s="20">
        <v>45000</v>
      </c>
      <c r="D34" s="1" t="s">
        <v>97</v>
      </c>
      <c r="E34" s="1" t="s">
        <v>45</v>
      </c>
      <c r="F34" t="s">
        <v>73</v>
      </c>
    </row>
    <row r="35" spans="1:6">
      <c r="A35" s="29" t="s">
        <v>86</v>
      </c>
      <c r="B35" s="1">
        <v>34</v>
      </c>
      <c r="C35" s="20">
        <v>70000</v>
      </c>
      <c r="D35" s="1" t="s">
        <v>97</v>
      </c>
      <c r="E35" s="1" t="s">
        <v>43</v>
      </c>
      <c r="F35" t="s">
        <v>135</v>
      </c>
    </row>
    <row r="36" spans="1:6">
      <c r="A36" s="29" t="s">
        <v>87</v>
      </c>
      <c r="B36" s="1">
        <v>35</v>
      </c>
      <c r="C36" s="20">
        <v>60000</v>
      </c>
      <c r="D36" s="1" t="s">
        <v>97</v>
      </c>
      <c r="E36" s="1" t="s">
        <v>43</v>
      </c>
      <c r="F36" t="s">
        <v>136</v>
      </c>
    </row>
    <row r="37" spans="1:6">
      <c r="A37" s="29" t="s">
        <v>88</v>
      </c>
      <c r="B37" s="1">
        <v>36</v>
      </c>
      <c r="C37" s="20">
        <v>80000</v>
      </c>
      <c r="D37" s="1" t="s">
        <v>97</v>
      </c>
      <c r="E37" s="1" t="s">
        <v>43</v>
      </c>
      <c r="F37" t="s">
        <v>137</v>
      </c>
    </row>
    <row r="38" spans="1:6">
      <c r="A38" s="29" t="s">
        <v>118</v>
      </c>
      <c r="B38" s="1">
        <v>37</v>
      </c>
      <c r="C38" s="20">
        <v>45000</v>
      </c>
      <c r="D38" s="1" t="s">
        <v>97</v>
      </c>
      <c r="E38" s="1" t="s">
        <v>44</v>
      </c>
      <c r="F38" t="s">
        <v>138</v>
      </c>
    </row>
    <row r="39" spans="1:6">
      <c r="A39" s="29" t="s">
        <v>119</v>
      </c>
      <c r="B39" s="1">
        <v>38</v>
      </c>
      <c r="C39" s="20">
        <v>36000</v>
      </c>
      <c r="D39" s="1" t="s">
        <v>97</v>
      </c>
      <c r="E39" s="1" t="s">
        <v>44</v>
      </c>
      <c r="F39" t="s">
        <v>139</v>
      </c>
    </row>
    <row r="40" spans="1:6">
      <c r="A40" s="29" t="s">
        <v>120</v>
      </c>
      <c r="B40" s="1">
        <v>39</v>
      </c>
      <c r="C40" s="20">
        <v>55000</v>
      </c>
      <c r="D40" s="1" t="s">
        <v>97</v>
      </c>
      <c r="E40" s="1" t="s">
        <v>44</v>
      </c>
      <c r="F40" t="s">
        <v>140</v>
      </c>
    </row>
    <row r="41" spans="1:6">
      <c r="A41" s="29" t="s">
        <v>121</v>
      </c>
      <c r="B41" s="1">
        <v>40</v>
      </c>
      <c r="C41" s="20">
        <v>50000</v>
      </c>
      <c r="D41" s="1" t="s">
        <v>97</v>
      </c>
      <c r="E41" s="1" t="s">
        <v>46</v>
      </c>
      <c r="F41" t="s">
        <v>141</v>
      </c>
    </row>
    <row r="42" spans="1:6">
      <c r="A42" s="29" t="s">
        <v>122</v>
      </c>
      <c r="B42" s="1">
        <v>41</v>
      </c>
      <c r="C42" s="20">
        <v>110000</v>
      </c>
      <c r="D42" s="1" t="s">
        <v>97</v>
      </c>
      <c r="E42" s="1" t="s">
        <v>46</v>
      </c>
      <c r="F42" s="21" t="s">
        <v>142</v>
      </c>
    </row>
    <row r="43" spans="1:6">
      <c r="A43" s="29" t="s">
        <v>91</v>
      </c>
      <c r="B43" s="1">
        <v>42</v>
      </c>
      <c r="C43" s="20">
        <v>55000</v>
      </c>
      <c r="D43" s="1" t="s">
        <v>97</v>
      </c>
      <c r="E43" s="1" t="s">
        <v>46</v>
      </c>
      <c r="F43" s="21" t="s">
        <v>57</v>
      </c>
    </row>
    <row r="44" spans="1:6">
      <c r="A44" s="29" t="s">
        <v>92</v>
      </c>
      <c r="B44" s="1">
        <v>43</v>
      </c>
      <c r="C44" s="20">
        <v>55000</v>
      </c>
      <c r="D44" s="1" t="s">
        <v>97</v>
      </c>
      <c r="E44" s="1" t="s">
        <v>46</v>
      </c>
      <c r="F44" s="21" t="s">
        <v>58</v>
      </c>
    </row>
    <row r="45" spans="1:6">
      <c r="A45" s="29" t="s">
        <v>93</v>
      </c>
      <c r="B45" s="1">
        <v>44</v>
      </c>
      <c r="C45" s="20">
        <v>55000</v>
      </c>
      <c r="D45" s="1" t="s">
        <v>97</v>
      </c>
      <c r="E45" s="1" t="s">
        <v>46</v>
      </c>
      <c r="F45" s="21" t="s">
        <v>59</v>
      </c>
    </row>
    <row r="46" spans="1:6">
      <c r="A46" s="29" t="s">
        <v>94</v>
      </c>
      <c r="B46" s="1">
        <v>45</v>
      </c>
      <c r="C46" s="20">
        <v>55000</v>
      </c>
      <c r="D46" s="1" t="s">
        <v>97</v>
      </c>
      <c r="E46" s="1" t="s">
        <v>46</v>
      </c>
      <c r="F46" s="21" t="s">
        <v>60</v>
      </c>
    </row>
    <row r="47" spans="1:6" s="19" customFormat="1">
      <c r="A47" s="29" t="s">
        <v>95</v>
      </c>
      <c r="B47" s="1">
        <v>46</v>
      </c>
      <c r="C47" s="20">
        <v>55000</v>
      </c>
      <c r="D47" s="1" t="s">
        <v>97</v>
      </c>
      <c r="E47" s="1" t="s">
        <v>46</v>
      </c>
      <c r="F47" s="21" t="s">
        <v>61</v>
      </c>
    </row>
    <row r="48" spans="1:6" s="19" customFormat="1">
      <c r="A48" s="29" t="s">
        <v>96</v>
      </c>
      <c r="B48" s="1">
        <v>47</v>
      </c>
      <c r="C48" s="20">
        <v>55000</v>
      </c>
      <c r="D48" s="1" t="s">
        <v>97</v>
      </c>
      <c r="E48" s="1" t="s">
        <v>46</v>
      </c>
      <c r="F48" s="21" t="s">
        <v>62</v>
      </c>
    </row>
  </sheetData>
  <phoneticPr fontId="3"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5E1172-9479-4BF7-9DDB-16629987AA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 지정된 범위</vt:lpstr>
      </vt:variant>
      <vt:variant>
        <vt:i4>13</vt:i4>
      </vt:variant>
    </vt:vector>
  </HeadingPairs>
  <TitlesOfParts>
    <vt:vector size="16" baseType="lpstr">
      <vt:lpstr>주문서 양식</vt:lpstr>
      <vt:lpstr>상품목록</vt:lpstr>
      <vt:lpstr>hidden</vt:lpstr>
      <vt:lpstr>hidden!배송비</vt:lpstr>
      <vt:lpstr>상품목록!배송비</vt:lpstr>
      <vt:lpstr>배송비</vt:lpstr>
      <vt:lpstr>상품목록!상품명</vt:lpstr>
      <vt:lpstr>상품명</vt:lpstr>
      <vt:lpstr>상품목록!상품목록</vt:lpstr>
      <vt:lpstr>상품목록</vt:lpstr>
      <vt:lpstr>hidden!상품소계</vt:lpstr>
      <vt:lpstr>상품목록!상품소계</vt:lpstr>
      <vt:lpstr>상품소계</vt:lpstr>
      <vt:lpstr>hidden!합계금액</vt:lpstr>
      <vt:lpstr>상품목록!합계금액</vt:lpstr>
      <vt:lpstr>합계금액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parkjunho</dc:creator>
  <cp:lastModifiedBy>deuldabang</cp:lastModifiedBy>
  <dcterms:created xsi:type="dcterms:W3CDTF">2023-08-21T07:50:59Z</dcterms:created>
  <dcterms:modified xsi:type="dcterms:W3CDTF">2025-09-03T05:55:08Z</dcterms:modified>
</cp:coreProperties>
</file>